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7.xml" ContentType="application/vnd.ms-excel.person+xml"/>
  <Override PartName="/xl/persons/person1.xml" ContentType="application/vnd.ms-excel.person+xml"/>
  <Override PartName="/xl/persons/person6.xml" ContentType="application/vnd.ms-excel.person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cuments\2023-2027\9 Tarybos posėdis\SP1\"/>
    </mc:Choice>
  </mc:AlternateContent>
  <xr:revisionPtr revIDLastSave="0" documentId="8_{EF60E6C6-ABE4-4371-9442-E6253EF81F61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1" sheetId="3" r:id="rId1"/>
    <sheet name="2" sheetId="4" r:id="rId2"/>
    <sheet name="3" sheetId="5" r:id="rId3"/>
    <sheet name="4" sheetId="1" r:id="rId4"/>
    <sheet name="5" sheetId="2" r:id="rId5"/>
  </sheets>
  <externalReferences>
    <externalReference r:id="rId6"/>
  </externalReferences>
  <definedNames>
    <definedName name="_xlnm.Print_Area" localSheetId="0">'1'!$A$1:$J$37</definedName>
    <definedName name="_xlnm.Print_Area" localSheetId="1">'2'!$A$3:$G$34</definedName>
    <definedName name="_xlnm.Print_Area" localSheetId="2">'3'!$A$1:$X$324</definedName>
    <definedName name="_xlnm.Print_Area" localSheetId="3">'4'!$A$1:$R$34</definedName>
    <definedName name="_xlnm.Print_Area" localSheetId="4">'5'!$A$1:$R$92</definedName>
    <definedName name="_xlnm.Print_Titles" localSheetId="0">'1'!$4:$6</definedName>
    <definedName name="_xlnm.Print_Titles" localSheetId="1">'2'!$5:$6</definedName>
    <definedName name="_xlnm.Print_Titles" localSheetId="2">'3'!$8:$8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4" i="5" l="1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C26" i="3"/>
  <c r="J34" i="3" l="1"/>
  <c r="J30" i="3" l="1"/>
  <c r="J31" i="3"/>
  <c r="J32" i="3"/>
  <c r="J29" i="3"/>
  <c r="J27" i="3"/>
  <c r="J25" i="3"/>
  <c r="J24" i="3"/>
  <c r="J23" i="3"/>
  <c r="J22" i="3"/>
  <c r="J21" i="3"/>
  <c r="J19" i="3"/>
  <c r="J18" i="3"/>
  <c r="J16" i="3"/>
  <c r="J15" i="3"/>
  <c r="J14" i="3"/>
  <c r="J13" i="3"/>
  <c r="J12" i="3"/>
  <c r="J10" i="3"/>
  <c r="D17" i="3"/>
  <c r="D26" i="3"/>
  <c r="J26" i="3" s="1"/>
  <c r="D9" i="3"/>
  <c r="J9" i="3" s="1"/>
  <c r="F21" i="3"/>
  <c r="I9" i="3"/>
  <c r="I10" i="3"/>
  <c r="I12" i="3"/>
  <c r="I13" i="3"/>
  <c r="I14" i="3"/>
  <c r="I15" i="3"/>
  <c r="I16" i="3"/>
  <c r="I18" i="3"/>
  <c r="I19" i="3"/>
  <c r="I21" i="3"/>
  <c r="I22" i="3"/>
  <c r="I23" i="3"/>
  <c r="I24" i="3"/>
  <c r="I25" i="3"/>
  <c r="I27" i="3"/>
  <c r="I29" i="3"/>
  <c r="I30" i="3"/>
  <c r="I31" i="3"/>
  <c r="I32" i="3"/>
  <c r="I34" i="3"/>
  <c r="C28" i="3"/>
  <c r="D28" i="3"/>
  <c r="D20" i="3"/>
  <c r="D11" i="3"/>
  <c r="I26" i="3" l="1"/>
  <c r="J28" i="3"/>
  <c r="J20" i="3"/>
  <c r="J11" i="3"/>
  <c r="D7" i="3"/>
  <c r="D33" i="3" s="1"/>
  <c r="G32" i="4"/>
  <c r="F32" i="4"/>
  <c r="G31" i="4"/>
  <c r="F31" i="4"/>
  <c r="G30" i="4"/>
  <c r="F30" i="4"/>
  <c r="G29" i="4"/>
  <c r="F29" i="4"/>
  <c r="G28" i="4"/>
  <c r="F28" i="4"/>
  <c r="E27" i="4"/>
  <c r="G27" i="4" s="1"/>
  <c r="D27" i="4"/>
  <c r="F27" i="4" s="1"/>
  <c r="E26" i="4"/>
  <c r="D26" i="4"/>
  <c r="C26" i="4"/>
  <c r="C33" i="4" s="1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D33" i="4" l="1"/>
  <c r="E33" i="4"/>
  <c r="D36" i="3"/>
  <c r="G26" i="4"/>
  <c r="G33" i="4" s="1"/>
  <c r="F26" i="4"/>
  <c r="F33" i="4" s="1"/>
  <c r="C11" i="3" l="1"/>
  <c r="C17" i="3"/>
  <c r="F34" i="3"/>
  <c r="E34" i="3"/>
  <c r="F19" i="3"/>
  <c r="F10" i="3"/>
  <c r="F9" i="3"/>
  <c r="B20" i="3"/>
  <c r="I20" i="3" s="1"/>
  <c r="H35" i="3"/>
  <c r="G35" i="3"/>
  <c r="B35" i="3"/>
  <c r="F32" i="3"/>
  <c r="H31" i="3"/>
  <c r="G31" i="3"/>
  <c r="F31" i="3"/>
  <c r="E31" i="3"/>
  <c r="H30" i="3"/>
  <c r="G30" i="3"/>
  <c r="F30" i="3"/>
  <c r="E30" i="3"/>
  <c r="H29" i="3"/>
  <c r="G29" i="3"/>
  <c r="F29" i="3"/>
  <c r="E29" i="3"/>
  <c r="H28" i="3"/>
  <c r="B28" i="3"/>
  <c r="I28" i="3" s="1"/>
  <c r="H27" i="3"/>
  <c r="G27" i="3"/>
  <c r="F27" i="3"/>
  <c r="E27" i="3"/>
  <c r="E26" i="3"/>
  <c r="H25" i="3"/>
  <c r="G25" i="3"/>
  <c r="F25" i="3"/>
  <c r="E25" i="3"/>
  <c r="F24" i="3"/>
  <c r="G24" i="3"/>
  <c r="H23" i="3"/>
  <c r="G23" i="3"/>
  <c r="F23" i="3"/>
  <c r="E23" i="3"/>
  <c r="H22" i="3"/>
  <c r="G22" i="3"/>
  <c r="F22" i="3"/>
  <c r="E22" i="3"/>
  <c r="H21" i="3"/>
  <c r="G21" i="3"/>
  <c r="E21" i="3"/>
  <c r="H19" i="3"/>
  <c r="G19" i="3"/>
  <c r="E19" i="3"/>
  <c r="H18" i="3"/>
  <c r="G18" i="3"/>
  <c r="F18" i="3"/>
  <c r="E18" i="3"/>
  <c r="G17" i="3"/>
  <c r="B17" i="3"/>
  <c r="H16" i="3"/>
  <c r="G16" i="3"/>
  <c r="F16" i="3"/>
  <c r="E16" i="3"/>
  <c r="H15" i="3"/>
  <c r="G15" i="3"/>
  <c r="F15" i="3"/>
  <c r="E15" i="3"/>
  <c r="H14" i="3"/>
  <c r="G14" i="3"/>
  <c r="F14" i="3"/>
  <c r="E14" i="3"/>
  <c r="H13" i="3"/>
  <c r="G13" i="3"/>
  <c r="F13" i="3"/>
  <c r="E13" i="3"/>
  <c r="H12" i="3"/>
  <c r="H11" i="3" s="1"/>
  <c r="G12" i="3"/>
  <c r="F12" i="3"/>
  <c r="F11" i="3" s="1"/>
  <c r="E12" i="3"/>
  <c r="B11" i="3"/>
  <c r="I11" i="3" s="1"/>
  <c r="E10" i="3"/>
  <c r="H9" i="3"/>
  <c r="G9" i="3"/>
  <c r="E9" i="3"/>
  <c r="F35" i="3" l="1"/>
  <c r="J35" i="3"/>
  <c r="I35" i="3"/>
  <c r="I17" i="3"/>
  <c r="J17" i="3"/>
  <c r="C7" i="3"/>
  <c r="C33" i="3" s="1"/>
  <c r="C36" i="3" s="1"/>
  <c r="F20" i="3"/>
  <c r="F28" i="3"/>
  <c r="E35" i="3"/>
  <c r="H20" i="3"/>
  <c r="F26" i="3"/>
  <c r="E11" i="3"/>
  <c r="E17" i="3"/>
  <c r="B7" i="3"/>
  <c r="G20" i="3"/>
  <c r="H24" i="3"/>
  <c r="E28" i="3"/>
  <c r="G11" i="3"/>
  <c r="F17" i="3"/>
  <c r="H17" i="3"/>
  <c r="G28" i="3"/>
  <c r="E20" i="3"/>
  <c r="H34" i="3"/>
  <c r="H26" i="3"/>
  <c r="G34" i="3"/>
  <c r="G26" i="3"/>
  <c r="J7" i="3" l="1"/>
  <c r="J33" i="3" s="1"/>
  <c r="J36" i="3" s="1"/>
  <c r="I7" i="3"/>
  <c r="F7" i="3"/>
  <c r="F33" i="3" s="1"/>
  <c r="B33" i="3"/>
  <c r="E7" i="3"/>
  <c r="G7" i="3"/>
  <c r="H7" i="3"/>
  <c r="H33" i="3" s="1"/>
  <c r="G33" i="3"/>
  <c r="B36" i="3" l="1"/>
  <c r="I36" i="3" s="1"/>
  <c r="I33" i="3"/>
  <c r="F36" i="3"/>
  <c r="E33" i="3"/>
  <c r="G36" i="3"/>
  <c r="H36" i="3"/>
  <c r="E36" i="3"/>
</calcChain>
</file>

<file path=xl/sharedStrings.xml><?xml version="1.0" encoding="utf-8"?>
<sst xmlns="http://schemas.openxmlformats.org/spreadsheetml/2006/main" count="583" uniqueCount="309">
  <si>
    <t>2023 M KĖDAINIŲ RAJONO SAVIVALDYBĖS TARYBOS PATVIRTINTŲ ASIGNAVIMŲ  PALYGINIMAS PAGAL PROGRAMAS  SU 2024 M  ASIGNAVIMŲ  PROJEKTU</t>
  </si>
  <si>
    <t>(Tūkst.Eur)</t>
  </si>
  <si>
    <t>Programos kodas</t>
  </si>
  <si>
    <t>Programos pavadinimas</t>
  </si>
  <si>
    <t>Iš viso asignavimai</t>
  </si>
  <si>
    <t>savarankiškom funkcijom</t>
  </si>
  <si>
    <t xml:space="preserve"> ES lėšos, spec. tikslinė dotacija </t>
  </si>
  <si>
    <t>ugdymo reikmėms finansuoti ir valstyb. deleguotom f-jom</t>
  </si>
  <si>
    <t>palyginimas</t>
  </si>
  <si>
    <t>%</t>
  </si>
  <si>
    <t>(+,-)</t>
  </si>
  <si>
    <t>01</t>
  </si>
  <si>
    <t>Švietimas ir ugdymas</t>
  </si>
  <si>
    <t>02</t>
  </si>
  <si>
    <t>Sveikatos apsauga</t>
  </si>
  <si>
    <t>03</t>
  </si>
  <si>
    <t>Socialinės apsaugos plėtojimas</t>
  </si>
  <si>
    <t>04</t>
  </si>
  <si>
    <t>Sporto veiklos plėtra</t>
  </si>
  <si>
    <t>05</t>
  </si>
  <si>
    <t>Kultūros veiklos plėtra</t>
  </si>
  <si>
    <t>06</t>
  </si>
  <si>
    <t>Kultūros paveldo išsaugojimas, turizmo skatinimas bei vystymas</t>
  </si>
  <si>
    <t>07</t>
  </si>
  <si>
    <t>Infrastruktūros objektų priežiūra ir plėtra</t>
  </si>
  <si>
    <t>08</t>
  </si>
  <si>
    <t>Aplinkos apsauga</t>
  </si>
  <si>
    <t>09</t>
  </si>
  <si>
    <t>Žemės ūkio plėtra ir melioracija</t>
  </si>
  <si>
    <t>10</t>
  </si>
  <si>
    <t>Parama verslui ir verslo plėtra</t>
  </si>
  <si>
    <t>11</t>
  </si>
  <si>
    <t>Savivaldybės valdymo tobulinimas</t>
  </si>
  <si>
    <t>Iš viso</t>
  </si>
  <si>
    <t>spec. (ilgalaikio ir trumpalaikio materialiojo turto nuoma)</t>
  </si>
  <si>
    <t>spec. (prekės ir paslaugos)</t>
  </si>
  <si>
    <t>spec. (įmokos)</t>
  </si>
  <si>
    <t>2023 -2024 METŲ  KĖDAINIŲ RAJONO SAVIVALDYBĖS ASIGNAVIMŲ PALYGINIMAI</t>
  </si>
  <si>
    <t>(tūkst.Eur)</t>
  </si>
  <si>
    <t>ES lėšos, speciali tikslinė dotacija (ugdymo reikmėms finansuoti, valstybės deleguotos f-jos, iš apskrities  perduotai įstaigai išlaikyti)</t>
  </si>
  <si>
    <t xml:space="preserve">iš pajamų už ilgalaikio ir trumpalaikio turto nuomą, prekės ir paslaugas ir įmokų už išlaikymą įstaigose </t>
  </si>
  <si>
    <t xml:space="preserve">palyginimas </t>
  </si>
  <si>
    <t>Lopšelis - darželis    " Aviliukas "</t>
  </si>
  <si>
    <t>Lopšelis - darželis  " Pasaka "</t>
  </si>
  <si>
    <t>Lopšelis - darželis     " Puriena "</t>
  </si>
  <si>
    <t xml:space="preserve"> </t>
  </si>
  <si>
    <t>Lopšelis - darželis   " Vaikystė "</t>
  </si>
  <si>
    <t>Lopšelis - darželis    " Varpelis "</t>
  </si>
  <si>
    <t>Lopšelis - darželis  " Vyturėlis "</t>
  </si>
  <si>
    <t>Lopšelis - darželis    " Žilvitis "</t>
  </si>
  <si>
    <t>Vilainių mokykla - darželis    " Obelėlė "</t>
  </si>
  <si>
    <t>" Atžalyno " gimnazija</t>
  </si>
  <si>
    <t>Šviesioji gimnazija</t>
  </si>
  <si>
    <t>Akademijos  gimnazija</t>
  </si>
  <si>
    <t>Josvainių   gimnazija</t>
  </si>
  <si>
    <t>Krakių M.Katkaus gimnazija</t>
  </si>
  <si>
    <t>Šėtos   gimnazija</t>
  </si>
  <si>
    <t>" Aušros"  progimnazija</t>
  </si>
  <si>
    <t>" Ryto "  progimnazija</t>
  </si>
  <si>
    <t>Juozo Paukštelio  progimnazija</t>
  </si>
  <si>
    <t>Dotnuvos pagrindinė mokykla</t>
  </si>
  <si>
    <t>Labūnavos pagrindinė mokykla</t>
  </si>
  <si>
    <t>Miegenų pagrindinė mokykla</t>
  </si>
  <si>
    <t>Surviliškio Vinco Svirskio pagrindinė mokykla</t>
  </si>
  <si>
    <t>Suaugusiųjų ir jaunimo mokymo centras</t>
  </si>
  <si>
    <t>Kėdainių  " Spindulio" mokykla</t>
  </si>
  <si>
    <t>Dailės mokykla</t>
  </si>
  <si>
    <t>Kalbų mokykla</t>
  </si>
  <si>
    <t>Muzikos  mokykla</t>
  </si>
  <si>
    <t>Sporto centras</t>
  </si>
  <si>
    <t>Švietimo pagalbos tarnyba</t>
  </si>
  <si>
    <t>Kėdainių kultūros 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</si>
  <si>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</si>
  <si>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</si>
  <si>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</si>
  <si>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</si>
  <si>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</si>
  <si>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M.Daukšos viešoji biblioteka</t>
  </si>
  <si>
    <t>Kėdainių krašto muziejus</t>
  </si>
  <si>
    <t>Priešgaisrinė tarnyba</t>
  </si>
  <si>
    <t>Bendruomenės soc centras</t>
  </si>
  <si>
    <t>Dotnuvos slaugos namai</t>
  </si>
  <si>
    <t>Josvainių socialinis ir ugdymo centras</t>
  </si>
  <si>
    <t>Šėtos socialinis ir ugdymo centras</t>
  </si>
  <si>
    <t>Kėdainių pagalbos šeimai centras</t>
  </si>
  <si>
    <t>Kėdainių visuomenės sveikatos biuras</t>
  </si>
  <si>
    <t>Kontrolės ir audito tarnyba</t>
  </si>
  <si>
    <t>Savivaldybės administracija</t>
  </si>
  <si>
    <t>Kėdainių miesto seniūnija</t>
  </si>
  <si>
    <t>Dotnuvos seniūnija</t>
  </si>
  <si>
    <t>Gudžiūnų seniūnija</t>
  </si>
  <si>
    <t>Josvainių seniūnija</t>
  </si>
  <si>
    <t>Krakių seniūnija</t>
  </si>
  <si>
    <t>Pelėdnagių seniūnija</t>
  </si>
  <si>
    <t>Pernaravos seniūnija</t>
  </si>
  <si>
    <t>2,5 kart</t>
  </si>
  <si>
    <t>Surviliškio seniūnija</t>
  </si>
  <si>
    <t>Šėtos seniūnija</t>
  </si>
  <si>
    <t>Truskavos seniūnija</t>
  </si>
  <si>
    <t>Vilainių seniūnija</t>
  </si>
  <si>
    <t>3,9 kart</t>
  </si>
  <si>
    <t>Iš viso įstaigos</t>
  </si>
  <si>
    <t>Programoms finansuoti, iš jų:</t>
  </si>
  <si>
    <t>01 Švietimas ir ugdymas</t>
  </si>
  <si>
    <t>2,2 kart</t>
  </si>
  <si>
    <t>02 Sveikatos apsauga</t>
  </si>
  <si>
    <t>03 Socialinės apsaugos plėtojimas</t>
  </si>
  <si>
    <t>04 Sporto veiklos plėtra</t>
  </si>
  <si>
    <t>05 Kultūros veiklos plėtra</t>
  </si>
  <si>
    <t>06 Kultūros paveldo išsaugojimas, turizmo skatinimas bei vystymas</t>
  </si>
  <si>
    <t>08 Aplinkos apsauga</t>
  </si>
  <si>
    <t>10 Parama verslui ir verslo plėtra</t>
  </si>
  <si>
    <t>11 Savivaldybės valdymo tobulinimas</t>
  </si>
  <si>
    <t>Teikti socialinę paramą mokiniams išlaidoms už įsigytus produktus</t>
  </si>
  <si>
    <t>Teikti socialinę paramą mokiniams išlaidoms už įsigytus mokinio reikmenis</t>
  </si>
  <si>
    <t>Kėdainių rajono savivaldybės  investicijų programa</t>
  </si>
  <si>
    <t>Kėdainių rajono savivaldybės investicijų programa (skolintos lėšos)</t>
  </si>
  <si>
    <t>Kėdainių rajono valstybės  investicijų programa</t>
  </si>
  <si>
    <t>Biudžeto asignavimai investicijų projektams finansuoti ES lėšomis</t>
  </si>
  <si>
    <t>Biudžeto asignavimai  investicijų projektams finansuoti VB lėšomis</t>
  </si>
  <si>
    <t>Biudžeto asignavimai  projektams finansuoti VB lėšomis</t>
  </si>
  <si>
    <t>Biudžeto asignavimai projektams finansuoti ES lėšomis</t>
  </si>
  <si>
    <t xml:space="preserve">Kitos dotacijos ir lėšos iš kitų valdymo lygių </t>
  </si>
  <si>
    <t>Kita dotacija  savivaldybės institucijos valdomiems vietinės reikšmės keliams</t>
  </si>
  <si>
    <t>Vykdyti atliekų tvarkymo sistemos organizavimo funkciją</t>
  </si>
  <si>
    <t>Vykdyti aplinkos apsaugos rėmimo specialiąją programą</t>
  </si>
  <si>
    <t>Melioracijos statinių priežiūrai ir remonto darbams įskaitant priešprojektinius tyrinėjimus, techninės sąmatinės dokumentacijos sudarymą, ekspertizę, darbų techninę priežiūrą bei kitus susijusius darbus</t>
  </si>
  <si>
    <t>iš viso</t>
  </si>
  <si>
    <t>Lentelė Nr.1</t>
  </si>
  <si>
    <t>KĖDAINIŲ RAJONO SAVIVALDYBĖS 2024 M. BIUDŽETO PAJAMŲ PLANO PALYGINIMAS SU 2023 M. PLANU</t>
  </si>
  <si>
    <t>2024 m.</t>
  </si>
  <si>
    <t>2023 m.</t>
  </si>
  <si>
    <t xml:space="preserve">      2024 m. palyginimas</t>
  </si>
  <si>
    <t>pirminis planas (tūkst. Eur)</t>
  </si>
  <si>
    <t>su 2023 m. pirminiu planu</t>
  </si>
  <si>
    <t>su 2022 m. patikslintu planu</t>
  </si>
  <si>
    <t>proc.</t>
  </si>
  <si>
    <t>suma (tūkst. Eur)</t>
  </si>
  <si>
    <t>Pajamos savarankiškoms funkcijoms vykdyti</t>
  </si>
  <si>
    <t>Gyventojų  pajamų mokestis tenkantis savivaldybei (procentais)</t>
  </si>
  <si>
    <t>44,08 pastovioji dalis
7,54   kintamoji dalis
51,62</t>
  </si>
  <si>
    <t>43,76 pastovioji dalis
7,12   kintamoji dalis
50,88</t>
  </si>
  <si>
    <t>Gyventojų  pajamų mokestis</t>
  </si>
  <si>
    <t>Gyventojų  pajamų mokestis, mokamas už pajamas, gautas iš veiklos, kuria verčiamasi turint verslo liudijimą</t>
  </si>
  <si>
    <t>Turto mokesčiai:</t>
  </si>
  <si>
    <t xml:space="preserve">   žemės mokestis</t>
  </si>
  <si>
    <t xml:space="preserve">   nekilnojamojo turto mokestis</t>
  </si>
  <si>
    <t xml:space="preserve">   paveldimo turto mokestis</t>
  </si>
  <si>
    <t xml:space="preserve">   žemės nuomos mokestis</t>
  </si>
  <si>
    <t xml:space="preserve">   dividendai</t>
  </si>
  <si>
    <t>Kitos pajamos ir rinkliavos</t>
  </si>
  <si>
    <t>Materialiojo  ir nematerialiojo turto realizavimo pajamos</t>
  </si>
  <si>
    <t xml:space="preserve">Dotacija savivaldybėms iš Europos Sąjungos, kitos tarptautinės finansinės paramos ir bendrojo finansavimo lėšų </t>
  </si>
  <si>
    <t>Speciali tikslinė dotacija</t>
  </si>
  <si>
    <t xml:space="preserve">   Valstybinėms funkcijoms atlikti</t>
  </si>
  <si>
    <t xml:space="preserve">   Ugdymo reikmėms finansuoti</t>
  </si>
  <si>
    <t xml:space="preserve">   Mokyklos specialiųjų poreikių turintiems mokiniams</t>
  </si>
  <si>
    <r>
      <t xml:space="preserve">Mokestis už aplinkos teršimą                                      </t>
    </r>
    <r>
      <rPr>
        <b/>
        <sz val="10"/>
        <color rgb="FFFF000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 xml:space="preserve">                                       </t>
    </r>
  </si>
  <si>
    <t>Mokestis už valstybinius gamtos išteklius</t>
  </si>
  <si>
    <t>Vietinė rinkliava už atliekų tvarkymą</t>
  </si>
  <si>
    <t xml:space="preserve">Biudžetinių įstaigų gautos pajamos:                              </t>
  </si>
  <si>
    <t>Pajamos už prekes ir paslaugas</t>
  </si>
  <si>
    <t>Pajamos už ilgalaikio ir trumpalaikio materialiojo turto nuomą</t>
  </si>
  <si>
    <t>`</t>
  </si>
  <si>
    <t xml:space="preserve">Įmokos už išlaikymą švietimo, socialinės apsaugos ir kitose  įstaigose </t>
  </si>
  <si>
    <t>Prioritetinės ir neprioritetinės infrastruktūros įmokos</t>
  </si>
  <si>
    <t xml:space="preserve">                                                   Iš viso pajamų</t>
  </si>
  <si>
    <t>Finansinių įsipareigojimų prisiėmimo (skolinimosi) pajamos</t>
  </si>
  <si>
    <t>Iš viso pajamos su likučiu ir skolintomis lėšomis</t>
  </si>
  <si>
    <t xml:space="preserve">Nepanaudotos biudžeto pajamos išlaidoms dengti  
</t>
  </si>
  <si>
    <t>VALSTYBĖS DELEGUOTŲ ASIGNAVIMŲ, SKIRTŲ 2024 M., PALYGINIMAS SU 2023 M.</t>
  </si>
  <si>
    <t>Eil. Nr.</t>
  </si>
  <si>
    <t>Valstybės deleguotos funkcijos pavadinimas</t>
  </si>
  <si>
    <t>2024 m. 
iš viso (tūkst. Eur)</t>
  </si>
  <si>
    <t>2023 m.
pirminis planas 
 (tūkst. Eur)</t>
  </si>
  <si>
    <t>2023 m.
patiksl planas 
 (tūkst. Eur)</t>
  </si>
  <si>
    <t>Palyginimas (+, -)</t>
  </si>
  <si>
    <t>Iš viso 
(4 su 5 st.)</t>
  </si>
  <si>
    <t>Iš viso
 (4 su 6 st.)</t>
  </si>
  <si>
    <t xml:space="preserve">Gyventojų registro tvarkymas ir duomenų valstybės registrui teikimas   </t>
  </si>
  <si>
    <t>Archyvinių dokumentų tvarkymas</t>
  </si>
  <si>
    <t>Duomenų teikimas suteiktos valstybės pagalbos registrui</t>
  </si>
  <si>
    <t>Jaunimo teisių apsauga</t>
  </si>
  <si>
    <t>Valstybinės kalbos vartojimo ir taisyklingumo kontrolė</t>
  </si>
  <si>
    <t>Civilinės būklės aktų registravimas</t>
  </si>
  <si>
    <t xml:space="preserve">Gyvenamosios vietos deklaravimas    </t>
  </si>
  <si>
    <t>Pirminė teisinė pagalba</t>
  </si>
  <si>
    <t>Mobilizacijos administravimas</t>
  </si>
  <si>
    <t xml:space="preserve">Civilinės saugos organizavimas  </t>
  </si>
  <si>
    <t xml:space="preserve">Priešgaisrinių tarnybų organizavimas   </t>
  </si>
  <si>
    <t>Užimtumo didinimo programų įgyvendinimas</t>
  </si>
  <si>
    <t xml:space="preserve">Melioracijos ir hidrotechnikos įrenginių eksploatavimas </t>
  </si>
  <si>
    <t>Žemės ūkio funkcijoms vykdyti</t>
  </si>
  <si>
    <t>Erdvinių duomenų rinkinio tvarkymas</t>
  </si>
  <si>
    <t>Būsto nuomos ar išperkamosios būsto nuomos mokesčių dalies kompensacijoms</t>
  </si>
  <si>
    <t>Socialinės paslaugos (socialinei globai asmenims su sunkia negalia)</t>
  </si>
  <si>
    <t>Socialinės paslaugos (socialinei priežiūrai socialinės rizikos šeimoms)</t>
  </si>
  <si>
    <t>Soc paslaugoms (teikti šeimoms individualios priežiūros darbuotojų paslaugas)</t>
  </si>
  <si>
    <t>Socialinių išmokų ir kompensacijų skaičiavimas ir mokėjimas</t>
  </si>
  <si>
    <t>Išlaidoms už įsigytus produktus, mokinio reikmenis ir socialinei paramai mokiniams administruoti</t>
  </si>
  <si>
    <t>Koordinuotai teikiamų paslaugų vaikams nuo gimimo iki 18 m. ir vaiko atstovams koordinavimas</t>
  </si>
  <si>
    <t>Sveikos gyvensenos plėtojimui ir stiprinimui, visuomenės sveikatos stebėsenai</t>
  </si>
  <si>
    <t xml:space="preserve">Neveiksnių asmenų būklės peržiūrėjimui </t>
  </si>
  <si>
    <t>Psichosocialinės pagalbos ir savižudžių prevencijos priemonių įgyvendinimui</t>
  </si>
  <si>
    <t>patikslintas planas (tūkst. Eur)</t>
  </si>
  <si>
    <t>Kita tikslinė dotacija</t>
  </si>
  <si>
    <t>su 2023 m. patikslintu planu</t>
  </si>
  <si>
    <t>Lentelė Nr.2</t>
  </si>
  <si>
    <t>Savivaldybės teritorijoje esančių miestų ir miestelių teritorijų ribose valstybinės žemės patikėtinio funkcijos atlikimas</t>
  </si>
  <si>
    <t xml:space="preserve">            Lentelė Nr. 4</t>
  </si>
  <si>
    <t>Lentelė Nr. 5</t>
  </si>
  <si>
    <t>2024 m. KĖDAINIŲ RAJONO SAVIVALDYBĖS BIUDŽETINIŲ ĮSTAIGŲ IŠLAIDŲ PROJEKTAS</t>
  </si>
  <si>
    <t>Lentelė Nr.3</t>
  </si>
  <si>
    <t>(savarankiškoms funkcijoms atlikti, įplaukų iš pajamų, gautų už prekes ir paslaugas, už išlaikymą švietimo, socialinės apsaugos ir kitose įstaigose, Europos sąjungos lėšos projektams finansuoti, valstybės biudžeto  specialios  tikslinės dotacijos)</t>
  </si>
  <si>
    <t>tūkst.Eur</t>
  </si>
  <si>
    <t>2024 m</t>
  </si>
  <si>
    <t xml:space="preserve">Darbo </t>
  </si>
  <si>
    <t>Įnašai</t>
  </si>
  <si>
    <t>Viso</t>
  </si>
  <si>
    <t>Mityba</t>
  </si>
  <si>
    <t>Medikamentai</t>
  </si>
  <si>
    <t>Ryšių</t>
  </si>
  <si>
    <t>Transporto</t>
  </si>
  <si>
    <t>Apranga</t>
  </si>
  <si>
    <t>Koman-</t>
  </si>
  <si>
    <t xml:space="preserve">Gyvenamųjų </t>
  </si>
  <si>
    <t>Materialiojo</t>
  </si>
  <si>
    <t>Kvalifi-</t>
  </si>
  <si>
    <t>Komunalinės paslaugos</t>
  </si>
  <si>
    <t>Informacinių</t>
  </si>
  <si>
    <t>Kitos</t>
  </si>
  <si>
    <t>Pašalpos</t>
  </si>
  <si>
    <t>Darbdavių socialinė parama</t>
  </si>
  <si>
    <t>Turtas</t>
  </si>
  <si>
    <t>paskaičia-</t>
  </si>
  <si>
    <t>užmokestis</t>
  </si>
  <si>
    <t>soc,draud.</t>
  </si>
  <si>
    <t>išlaidos</t>
  </si>
  <si>
    <t xml:space="preserve"> ir medicininės</t>
  </si>
  <si>
    <t>įranga ir</t>
  </si>
  <si>
    <t xml:space="preserve">išlaikymas </t>
  </si>
  <si>
    <t>ir patalynė</t>
  </si>
  <si>
    <t>diruotės</t>
  </si>
  <si>
    <t xml:space="preserve">vietovių </t>
  </si>
  <si>
    <t xml:space="preserve">turto paprastojo  </t>
  </si>
  <si>
    <t>kacijos</t>
  </si>
  <si>
    <t>Šildy-</t>
  </si>
  <si>
    <t>Elektra</t>
  </si>
  <si>
    <t>Vandent.</t>
  </si>
  <si>
    <t>Komun. atliek.</t>
  </si>
  <si>
    <t>technologijų</t>
  </si>
  <si>
    <t>prekės ir</t>
  </si>
  <si>
    <t>Įstaigos pavadinimas</t>
  </si>
  <si>
    <t>vimas</t>
  </si>
  <si>
    <t xml:space="preserve">prekės bei </t>
  </si>
  <si>
    <t xml:space="preserve">paslaugos </t>
  </si>
  <si>
    <t>ir transporto</t>
  </si>
  <si>
    <t xml:space="preserve">bei </t>
  </si>
  <si>
    <t>viešasis</t>
  </si>
  <si>
    <t>remont. prekės</t>
  </si>
  <si>
    <t>kėlimas</t>
  </si>
  <si>
    <t>mas</t>
  </si>
  <si>
    <t>ir kanaliz.</t>
  </si>
  <si>
    <t xml:space="preserve">išvežimo </t>
  </si>
  <si>
    <t>paslaugos</t>
  </si>
  <si>
    <t>priežiūra</t>
  </si>
  <si>
    <t xml:space="preserve"> ūkis </t>
  </si>
  <si>
    <t xml:space="preserve"> ir paslaugos</t>
  </si>
  <si>
    <t>Lopšelis-darželis "Aviliukas"</t>
  </si>
  <si>
    <t xml:space="preserve">Savarankiškoms funkcijoms atlikti </t>
  </si>
  <si>
    <t>Įplaukos už prekes, paslaugas ir išlaikymą</t>
  </si>
  <si>
    <t>Mokymo reikmėms finansuoti</t>
  </si>
  <si>
    <t>Lopšelis-darželis "Pasaka"</t>
  </si>
  <si>
    <t>Lopšelis-darželis "Puriena"</t>
  </si>
  <si>
    <t>Lopšelis-darželis "Vaikystė"</t>
  </si>
  <si>
    <t>Lopšelis-darželis "Varpelis"</t>
  </si>
  <si>
    <t>Lopšelis-darželis "Vyturėlis"</t>
  </si>
  <si>
    <t>Lopšelis-darželis "Žilvitis"</t>
  </si>
  <si>
    <t>Vilainių mokykla-darželis "Obelėlė"</t>
  </si>
  <si>
    <t>VISO DARŽELIAI</t>
  </si>
  <si>
    <t>Atžalyno gimnazija</t>
  </si>
  <si>
    <t>Akademijos gimnazija</t>
  </si>
  <si>
    <t>Josvainių gimnazija</t>
  </si>
  <si>
    <t>Krakių Mikalojaus Katkaus gimnazija</t>
  </si>
  <si>
    <t>Šėtos  gimnazija</t>
  </si>
  <si>
    <t>Lietuvos sporto universiteto Kėdainių "Aušros" progimnazija</t>
  </si>
  <si>
    <t>"Ryto" progimnazija</t>
  </si>
  <si>
    <t>Juozo Paukštelio progimnazija</t>
  </si>
  <si>
    <t>Mokinio reikmėms finansuoti</t>
  </si>
  <si>
    <t xml:space="preserve">Kėdainių "Spindulio"  mokykla </t>
  </si>
  <si>
    <t>Valstybės deleguotos</t>
  </si>
  <si>
    <t>VISO MOKYKLOS</t>
  </si>
  <si>
    <t>Specialioji tikslinė dotacija (Kėdainių "Spindulio" mokykla)</t>
  </si>
  <si>
    <t>Kėdainių kultūros centras</t>
  </si>
  <si>
    <t>Mikalojaus Daukšos viešoji biblioteka</t>
  </si>
  <si>
    <t>Bendruomenės socialinis centras</t>
  </si>
  <si>
    <t>Šėtos socialinis ir ugdymo  centras</t>
  </si>
  <si>
    <t>Kitos lėšos (globos išmokos)</t>
  </si>
  <si>
    <t>Visuomenės sveikatos biuras</t>
  </si>
  <si>
    <t>KITOS ĮSTAIGOS</t>
  </si>
  <si>
    <t xml:space="preserve">Savivaldybės administracija </t>
  </si>
  <si>
    <t>VISO SAVIVALDYBĖS ADMINISTRACIJA IR SENIŪNIJOS</t>
  </si>
  <si>
    <t>IŠ VISO</t>
  </si>
  <si>
    <t>Savarankiškoms funkcijoms atlikti</t>
  </si>
  <si>
    <t>Skolintos lėšos</t>
  </si>
  <si>
    <t>Valstybės biudžeto specialiosios tikslinės dotacijos savivaldybės biudžetui valstybinėms (valstybės perduotoms savivaldybei) funkcijoms atlikti</t>
  </si>
  <si>
    <t>Vykdyti aplinkos apsaugos rėmimo specialiąją  programą</t>
  </si>
  <si>
    <t>Europos Sąjungos lėšos</t>
  </si>
  <si>
    <t>Valstybės biudžeto speciali tikslinė dotacija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</si>
</sst>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"/>
    <numFmt numFmtId="167" formatCode="0.0_ ;\-0.0\ "/>
  </numFmts>
  <fonts count="3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7"/>
      <name val="Times New Roman"/>
      <family val="1"/>
      <charset val="186"/>
    </font>
    <font>
      <b/>
      <sz val="7"/>
      <name val="Times New Roman"/>
      <family val="1"/>
      <charset val="186"/>
    </font>
    <font>
      <sz val="7"/>
      <name val="Taim"/>
      <charset val="186"/>
    </font>
    <font>
      <sz val="8"/>
      <color indexed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u/>
      <sz val="10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</cellStyleXfs>
  <cellXfs count="3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vertical="top" wrapText="1"/>
    </xf>
    <xf numFmtId="164" fontId="3" fillId="0" borderId="1" xfId="0" applyNumberFormat="1" applyFont="1" applyBorder="1"/>
    <xf numFmtId="165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4" fontId="1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5" xfId="1" applyFont="1" applyBorder="1" applyAlignment="1">
      <alignment vertical="center"/>
    </xf>
    <xf numFmtId="164" fontId="5" fillId="0" borderId="16" xfId="1" quotePrefix="1" applyNumberFormat="1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16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16" xfId="1" applyNumberFormat="1" applyFont="1" applyBorder="1" applyAlignment="1">
      <alignment horizontal="left" vertical="center"/>
    </xf>
    <xf numFmtId="165" fontId="5" fillId="0" borderId="16" xfId="0" applyNumberFormat="1" applyFont="1" applyBorder="1" applyAlignment="1">
      <alignment horizontal="right" vertical="center"/>
    </xf>
    <xf numFmtId="164" fontId="5" fillId="0" borderId="16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64" fontId="6" fillId="0" borderId="3" xfId="1" applyNumberFormat="1" applyFont="1" applyBorder="1" applyAlignment="1">
      <alignment horizontal="left" vertical="center" wrapText="1"/>
    </xf>
    <xf numFmtId="165" fontId="5" fillId="0" borderId="15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5" fillId="0" borderId="3" xfId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3" xfId="2" applyFont="1" applyBorder="1" applyAlignment="1">
      <alignment horizontal="left" vertical="top"/>
    </xf>
    <xf numFmtId="0" fontId="5" fillId="0" borderId="3" xfId="2" applyFont="1" applyBorder="1" applyAlignment="1">
      <alignment horizontal="left" vertical="top" wrapText="1"/>
    </xf>
    <xf numFmtId="0" fontId="6" fillId="0" borderId="20" xfId="1" applyFont="1" applyBorder="1" applyAlignment="1">
      <alignment vertical="center"/>
    </xf>
    <xf numFmtId="0" fontId="6" fillId="0" borderId="21" xfId="2" applyFont="1" applyBorder="1" applyAlignment="1">
      <alignment horizontal="left"/>
    </xf>
    <xf numFmtId="164" fontId="6" fillId="0" borderId="20" xfId="0" applyNumberFormat="1" applyFont="1" applyBorder="1" applyAlignment="1">
      <alignment horizontal="right" vertical="center"/>
    </xf>
    <xf numFmtId="164" fontId="6" fillId="0" borderId="22" xfId="0" applyNumberFormat="1" applyFont="1" applyBorder="1" applyAlignment="1">
      <alignment horizontal="right" vertical="center"/>
    </xf>
    <xf numFmtId="164" fontId="6" fillId="0" borderId="23" xfId="0" applyNumberFormat="1" applyFont="1" applyBorder="1" applyAlignment="1">
      <alignment horizontal="right" vertical="center"/>
    </xf>
    <xf numFmtId="165" fontId="6" fillId="0" borderId="2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/>
    </xf>
    <xf numFmtId="164" fontId="8" fillId="0" borderId="0" xfId="0" applyNumberFormat="1" applyFont="1"/>
    <xf numFmtId="0" fontId="9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right"/>
    </xf>
    <xf numFmtId="164" fontId="9" fillId="0" borderId="0" xfId="0" applyNumberFormat="1" applyFont="1"/>
    <xf numFmtId="166" fontId="9" fillId="0" borderId="0" xfId="0" applyNumberFormat="1" applyFont="1"/>
    <xf numFmtId="0" fontId="9" fillId="0" borderId="1" xfId="0" applyFont="1" applyBorder="1" applyAlignment="1">
      <alignment wrapText="1"/>
    </xf>
    <xf numFmtId="0" fontId="9" fillId="0" borderId="26" xfId="0" applyFont="1" applyBorder="1"/>
    <xf numFmtId="166" fontId="1" fillId="0" borderId="1" xfId="0" applyNumberFormat="1" applyFont="1" applyBorder="1" applyAlignment="1">
      <alignment horizontal="right" vertical="center"/>
    </xf>
    <xf numFmtId="0" fontId="9" fillId="0" borderId="26" xfId="0" applyFont="1" applyBorder="1" applyAlignment="1">
      <alignment wrapText="1"/>
    </xf>
    <xf numFmtId="166" fontId="1" fillId="0" borderId="1" xfId="0" applyNumberFormat="1" applyFont="1" applyBorder="1" applyAlignment="1">
      <alignment horizontal="right"/>
    </xf>
    <xf numFmtId="0" fontId="12" fillId="0" borderId="1" xfId="0" applyFont="1" applyBorder="1"/>
    <xf numFmtId="166" fontId="12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1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1" fontId="11" fillId="0" borderId="0" xfId="0" applyNumberFormat="1" applyFont="1"/>
    <xf numFmtId="0" fontId="1" fillId="0" borderId="1" xfId="3" applyFont="1" applyBorder="1" applyAlignment="1">
      <alignment vertical="center" wrapText="1"/>
    </xf>
    <xf numFmtId="0" fontId="11" fillId="0" borderId="1" xfId="0" applyFont="1" applyBorder="1" applyAlignment="1">
      <alignment horizontal="right"/>
    </xf>
    <xf numFmtId="166" fontId="11" fillId="0" borderId="0" xfId="0" applyNumberFormat="1" applyFont="1"/>
    <xf numFmtId="166" fontId="11" fillId="0" borderId="1" xfId="0" applyNumberFormat="1" applyFont="1" applyBorder="1"/>
    <xf numFmtId="0" fontId="13" fillId="0" borderId="1" xfId="0" applyFont="1" applyBorder="1" applyAlignment="1">
      <alignment horizontal="right"/>
    </xf>
    <xf numFmtId="0" fontId="13" fillId="0" borderId="0" xfId="0" applyFont="1" applyAlignment="1">
      <alignment horizontal="right"/>
    </xf>
    <xf numFmtId="166" fontId="13" fillId="0" borderId="0" xfId="0" applyNumberFormat="1" applyFont="1" applyAlignment="1">
      <alignment horizontal="right"/>
    </xf>
    <xf numFmtId="166" fontId="15" fillId="0" borderId="0" xfId="0" applyNumberFormat="1" applyFont="1"/>
    <xf numFmtId="166" fontId="11" fillId="0" borderId="0" xfId="0" applyNumberFormat="1" applyFont="1" applyAlignment="1">
      <alignment horizontal="right"/>
    </xf>
    <xf numFmtId="166" fontId="13" fillId="0" borderId="0" xfId="0" applyNumberFormat="1" applyFont="1"/>
    <xf numFmtId="166" fontId="12" fillId="0" borderId="0" xfId="0" applyNumberFormat="1" applyFont="1"/>
    <xf numFmtId="0" fontId="12" fillId="0" borderId="0" xfId="0" applyFont="1"/>
    <xf numFmtId="166" fontId="15" fillId="0" borderId="0" xfId="0" applyNumberFormat="1" applyFont="1" applyAlignment="1">
      <alignment horizontal="right"/>
    </xf>
    <xf numFmtId="166" fontId="1" fillId="0" borderId="0" xfId="0" applyNumberFormat="1" applyFont="1"/>
    <xf numFmtId="166" fontId="16" fillId="0" borderId="0" xfId="0" applyNumberFormat="1" applyFont="1"/>
    <xf numFmtId="0" fontId="11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4" fontId="1" fillId="0" borderId="1" xfId="0" applyNumberFormat="1" applyFont="1" applyBorder="1" applyAlignment="1">
      <alignment wrapText="1"/>
    </xf>
    <xf numFmtId="166" fontId="1" fillId="0" borderId="26" xfId="0" applyNumberFormat="1" applyFont="1" applyBorder="1" applyAlignment="1">
      <alignment horizontal="right"/>
    </xf>
    <xf numFmtId="166" fontId="1" fillId="0" borderId="26" xfId="0" applyNumberFormat="1" applyFont="1" applyBorder="1" applyAlignment="1">
      <alignment horizontal="right" wrapText="1"/>
    </xf>
    <xf numFmtId="166" fontId="11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164" fontId="13" fillId="0" borderId="1" xfId="0" applyNumberFormat="1" applyFont="1" applyBorder="1"/>
    <xf numFmtId="166" fontId="1" fillId="0" borderId="1" xfId="0" applyNumberFormat="1" applyFont="1" applyBorder="1"/>
    <xf numFmtId="164" fontId="9" fillId="0" borderId="1" xfId="0" applyNumberFormat="1" applyFont="1" applyBorder="1"/>
    <xf numFmtId="166" fontId="12" fillId="0" borderId="1" xfId="0" applyNumberFormat="1" applyFont="1" applyBorder="1"/>
    <xf numFmtId="166" fontId="9" fillId="0" borderId="1" xfId="0" applyNumberFormat="1" applyFont="1" applyBorder="1"/>
    <xf numFmtId="166" fontId="13" fillId="0" borderId="1" xfId="0" applyNumberFormat="1" applyFont="1" applyBorder="1"/>
    <xf numFmtId="166" fontId="13" fillId="0" borderId="1" xfId="0" applyNumberFormat="1" applyFont="1" applyBorder="1" applyAlignment="1">
      <alignment horizontal="right"/>
    </xf>
    <xf numFmtId="166" fontId="13" fillId="0" borderId="1" xfId="0" applyNumberFormat="1" applyFont="1" applyBorder="1" applyAlignment="1">
      <alignment horizontal="right" wrapText="1"/>
    </xf>
    <xf numFmtId="164" fontId="13" fillId="0" borderId="0" xfId="0" applyNumberFormat="1" applyFont="1"/>
    <xf numFmtId="1" fontId="13" fillId="0" borderId="0" xfId="0" applyNumberFormat="1" applyFont="1"/>
    <xf numFmtId="0" fontId="1" fillId="2" borderId="0" xfId="0" applyFont="1" applyFill="1"/>
    <xf numFmtId="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right" vertical="center"/>
    </xf>
    <xf numFmtId="164" fontId="16" fillId="2" borderId="0" xfId="0" applyNumberFormat="1" applyFont="1" applyFill="1"/>
    <xf numFmtId="164" fontId="1" fillId="2" borderId="0" xfId="0" applyNumberFormat="1" applyFont="1" applyFill="1"/>
    <xf numFmtId="0" fontId="17" fillId="0" borderId="0" xfId="0" applyFont="1"/>
    <xf numFmtId="2" fontId="1" fillId="0" borderId="0" xfId="0" applyNumberFormat="1" applyFont="1"/>
    <xf numFmtId="2" fontId="1" fillId="2" borderId="0" xfId="0" applyNumberFormat="1" applyFont="1" applyFill="1"/>
    <xf numFmtId="0" fontId="18" fillId="2" borderId="0" xfId="0" applyFont="1" applyFill="1"/>
    <xf numFmtId="0" fontId="18" fillId="0" borderId="0" xfId="0" applyFont="1"/>
    <xf numFmtId="0" fontId="11" fillId="0" borderId="0" xfId="0" applyFont="1" applyAlignment="1">
      <alignment horizontal="center"/>
    </xf>
    <xf numFmtId="166" fontId="1" fillId="2" borderId="1" xfId="0" applyNumberFormat="1" applyFont="1" applyFill="1" applyBorder="1"/>
    <xf numFmtId="166" fontId="11" fillId="2" borderId="1" xfId="0" applyNumberFormat="1" applyFont="1" applyFill="1" applyBorder="1"/>
    <xf numFmtId="0" fontId="20" fillId="0" borderId="0" xfId="0" applyFont="1"/>
    <xf numFmtId="164" fontId="20" fillId="0" borderId="0" xfId="2" applyNumberFormat="1" applyFont="1"/>
    <xf numFmtId="164" fontId="21" fillId="0" borderId="0" xfId="2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64" fontId="26" fillId="0" borderId="0" xfId="2" applyNumberFormat="1" applyFont="1"/>
    <xf numFmtId="164" fontId="25" fillId="0" borderId="0" xfId="2" applyNumberFormat="1" applyFont="1"/>
    <xf numFmtId="164" fontId="22" fillId="0" borderId="0" xfId="2" applyNumberFormat="1" applyFont="1"/>
    <xf numFmtId="0" fontId="24" fillId="0" borderId="0" xfId="0" applyFont="1" applyAlignment="1">
      <alignment horizontal="right"/>
    </xf>
    <xf numFmtId="0" fontId="25" fillId="0" borderId="5" xfId="0" applyFont="1" applyBorder="1"/>
    <xf numFmtId="164" fontId="26" fillId="0" borderId="27" xfId="2" applyNumberFormat="1" applyFont="1" applyBorder="1"/>
    <xf numFmtId="164" fontId="27" fillId="0" borderId="28" xfId="2" applyNumberFormat="1" applyFont="1" applyBorder="1" applyAlignment="1">
      <alignment horizontal="center"/>
    </xf>
    <xf numFmtId="164" fontId="27" fillId="0" borderId="8" xfId="4" applyNumberFormat="1" applyFont="1" applyBorder="1" applyAlignment="1">
      <alignment horizontal="center"/>
    </xf>
    <xf numFmtId="164" fontId="27" fillId="0" borderId="28" xfId="4" applyNumberFormat="1" applyFont="1" applyBorder="1" applyAlignment="1">
      <alignment horizontal="center"/>
    </xf>
    <xf numFmtId="164" fontId="27" fillId="0" borderId="27" xfId="4" applyNumberFormat="1" applyFont="1" applyBorder="1" applyAlignment="1">
      <alignment horizontal="center"/>
    </xf>
    <xf numFmtId="164" fontId="27" fillId="0" borderId="28" xfId="4" applyNumberFormat="1" applyFont="1" applyBorder="1"/>
    <xf numFmtId="0" fontId="27" fillId="0" borderId="28" xfId="0" applyFont="1" applyBorder="1" applyAlignment="1">
      <alignment horizontal="center"/>
    </xf>
    <xf numFmtId="0" fontId="27" fillId="0" borderId="28" xfId="0" applyFont="1" applyBorder="1"/>
    <xf numFmtId="164" fontId="27" fillId="0" borderId="29" xfId="4" applyNumberFormat="1" applyFont="1" applyBorder="1" applyAlignment="1">
      <alignment horizontal="center"/>
    </xf>
    <xf numFmtId="0" fontId="24" fillId="0" borderId="10" xfId="0" applyFont="1" applyBorder="1"/>
    <xf numFmtId="0" fontId="24" fillId="0" borderId="33" xfId="0" applyFont="1" applyBorder="1"/>
    <xf numFmtId="164" fontId="27" fillId="0" borderId="24" xfId="4" applyNumberFormat="1" applyFont="1" applyBorder="1" applyAlignment="1">
      <alignment horizontal="center"/>
    </xf>
    <xf numFmtId="164" fontId="27" fillId="0" borderId="0" xfId="4" applyNumberFormat="1" applyFont="1" applyAlignment="1">
      <alignment horizontal="center"/>
    </xf>
    <xf numFmtId="164" fontId="27" fillId="0" borderId="33" xfId="4" applyNumberFormat="1" applyFont="1" applyBorder="1" applyAlignment="1">
      <alignment horizontal="center"/>
    </xf>
    <xf numFmtId="164" fontId="27" fillId="0" borderId="33" xfId="4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164" fontId="27" fillId="0" borderId="24" xfId="4" applyNumberFormat="1" applyFont="1" applyBorder="1"/>
    <xf numFmtId="0" fontId="27" fillId="0" borderId="24" xfId="0" applyFont="1" applyBorder="1" applyAlignment="1">
      <alignment horizontal="center"/>
    </xf>
    <xf numFmtId="0" fontId="27" fillId="0" borderId="24" xfId="0" applyFont="1" applyBorder="1"/>
    <xf numFmtId="164" fontId="27" fillId="0" borderId="34" xfId="4" applyNumberFormat="1" applyFont="1" applyBorder="1" applyAlignment="1">
      <alignment horizontal="center"/>
    </xf>
    <xf numFmtId="164" fontId="27" fillId="0" borderId="17" xfId="4" applyNumberFormat="1" applyFont="1" applyBorder="1" applyAlignment="1">
      <alignment horizontal="center"/>
    </xf>
    <xf numFmtId="164" fontId="27" fillId="0" borderId="18" xfId="4" applyNumberFormat="1" applyFont="1" applyBorder="1" applyAlignment="1">
      <alignment horizontal="center"/>
    </xf>
    <xf numFmtId="164" fontId="27" fillId="0" borderId="19" xfId="4" applyNumberFormat="1" applyFont="1" applyBorder="1" applyAlignment="1">
      <alignment horizontal="center"/>
    </xf>
    <xf numFmtId="0" fontId="24" fillId="0" borderId="10" xfId="1" applyFont="1" applyBorder="1"/>
    <xf numFmtId="164" fontId="24" fillId="0" borderId="33" xfId="1" applyNumberFormat="1" applyFont="1" applyBorder="1" applyAlignment="1">
      <alignment horizontal="center"/>
    </xf>
    <xf numFmtId="0" fontId="27" fillId="0" borderId="0" xfId="0" applyFont="1"/>
    <xf numFmtId="0" fontId="27" fillId="0" borderId="33" xfId="0" applyFont="1" applyBorder="1"/>
    <xf numFmtId="164" fontId="27" fillId="0" borderId="10" xfId="4" applyNumberFormat="1" applyFont="1" applyBorder="1" applyAlignment="1">
      <alignment horizontal="center"/>
    </xf>
    <xf numFmtId="164" fontId="27" fillId="0" borderId="11" xfId="4" applyNumberFormat="1" applyFont="1" applyBorder="1" applyAlignment="1">
      <alignment horizontal="center"/>
    </xf>
    <xf numFmtId="164" fontId="24" fillId="0" borderId="33" xfId="1" applyNumberFormat="1" applyFont="1" applyBorder="1"/>
    <xf numFmtId="0" fontId="27" fillId="0" borderId="26" xfId="0" applyFont="1" applyBorder="1"/>
    <xf numFmtId="0" fontId="27" fillId="0" borderId="13" xfId="0" applyFont="1" applyBorder="1"/>
    <xf numFmtId="0" fontId="27" fillId="0" borderId="35" xfId="0" applyFont="1" applyBorder="1"/>
    <xf numFmtId="164" fontId="27" fillId="0" borderId="26" xfId="4" applyNumberFormat="1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164" fontId="27" fillId="0" borderId="4" xfId="4" applyNumberFormat="1" applyFont="1" applyBorder="1" applyAlignment="1">
      <alignment horizontal="center"/>
    </xf>
    <xf numFmtId="0" fontId="27" fillId="0" borderId="36" xfId="0" applyFont="1" applyBorder="1"/>
    <xf numFmtId="164" fontId="27" fillId="0" borderId="37" xfId="4" applyNumberFormat="1" applyFont="1" applyBorder="1" applyAlignment="1">
      <alignment horizontal="center"/>
    </xf>
    <xf numFmtId="0" fontId="27" fillId="0" borderId="37" xfId="0" applyFont="1" applyBorder="1"/>
    <xf numFmtId="0" fontId="27" fillId="0" borderId="38" xfId="0" applyFont="1" applyBorder="1" applyAlignment="1">
      <alignment horizontal="center"/>
    </xf>
    <xf numFmtId="164" fontId="27" fillId="0" borderId="35" xfId="4" applyNumberFormat="1" applyFont="1" applyBorder="1" applyAlignment="1">
      <alignment horizontal="center"/>
    </xf>
    <xf numFmtId="0" fontId="21" fillId="0" borderId="15" xfId="1" applyFont="1" applyBorder="1" applyAlignment="1">
      <alignment horizontal="center"/>
    </xf>
    <xf numFmtId="1" fontId="21" fillId="0" borderId="1" xfId="1" applyNumberFormat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4" fillId="0" borderId="15" xfId="1" applyFont="1" applyBorder="1"/>
    <xf numFmtId="0" fontId="21" fillId="0" borderId="1" xfId="0" applyFont="1" applyBorder="1" applyAlignment="1">
      <alignment horizontal="left"/>
    </xf>
    <xf numFmtId="165" fontId="21" fillId="0" borderId="1" xfId="4" applyNumberFormat="1" applyFont="1" applyBorder="1" applyAlignment="1">
      <alignment horizontal="right"/>
    </xf>
    <xf numFmtId="165" fontId="21" fillId="0" borderId="0" xfId="0" applyNumberFormat="1" applyFont="1"/>
    <xf numFmtId="0" fontId="24" fillId="0" borderId="1" xfId="0" applyFont="1" applyBorder="1" applyAlignment="1">
      <alignment horizontal="left"/>
    </xf>
    <xf numFmtId="165" fontId="24" fillId="0" borderId="1" xfId="4" applyNumberFormat="1" applyFont="1" applyBorder="1" applyAlignment="1">
      <alignment horizontal="right"/>
    </xf>
    <xf numFmtId="0" fontId="24" fillId="0" borderId="1" xfId="0" applyFont="1" applyBorder="1" applyAlignment="1">
      <alignment horizontal="left" wrapText="1"/>
    </xf>
    <xf numFmtId="165" fontId="24" fillId="0" borderId="1" xfId="0" applyNumberFormat="1" applyFont="1" applyBorder="1" applyAlignment="1">
      <alignment horizontal="right"/>
    </xf>
    <xf numFmtId="165" fontId="21" fillId="0" borderId="1" xfId="0" applyNumberFormat="1" applyFont="1" applyBorder="1" applyAlignment="1">
      <alignment horizontal="right"/>
    </xf>
    <xf numFmtId="165" fontId="24" fillId="0" borderId="1" xfId="1" applyNumberFormat="1" applyFont="1" applyBorder="1" applyAlignment="1">
      <alignment horizontal="right"/>
    </xf>
    <xf numFmtId="0" fontId="21" fillId="0" borderId="1" xfId="0" applyFont="1" applyBorder="1"/>
    <xf numFmtId="165" fontId="21" fillId="0" borderId="1" xfId="4" applyNumberFormat="1" applyFont="1" applyBorder="1" applyAlignment="1">
      <alignment horizontal="right" wrapText="1"/>
    </xf>
    <xf numFmtId="0" fontId="21" fillId="0" borderId="0" xfId="0" applyFont="1" applyAlignment="1">
      <alignment wrapText="1"/>
    </xf>
    <xf numFmtId="0" fontId="24" fillId="0" borderId="0" xfId="0" applyFont="1" applyAlignment="1">
      <alignment wrapText="1"/>
    </xf>
    <xf numFmtId="165" fontId="24" fillId="0" borderId="1" xfId="1" applyNumberFormat="1" applyFont="1" applyBorder="1" applyAlignment="1">
      <alignment horizontal="right" wrapText="1"/>
    </xf>
    <xf numFmtId="165" fontId="24" fillId="0" borderId="1" xfId="0" applyNumberFormat="1" applyFont="1" applyBorder="1" applyAlignment="1">
      <alignment horizontal="right" wrapText="1"/>
    </xf>
    <xf numFmtId="164" fontId="21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165" fontId="21" fillId="0" borderId="1" xfId="1" applyNumberFormat="1" applyFont="1" applyBorder="1" applyAlignment="1">
      <alignment horizontal="right"/>
    </xf>
    <xf numFmtId="0" fontId="28" fillId="0" borderId="1" xfId="0" applyFont="1" applyBorder="1" applyAlignment="1">
      <alignment horizontal="left" wrapText="1"/>
    </xf>
    <xf numFmtId="165" fontId="24" fillId="0" borderId="1" xfId="4" applyNumberFormat="1" applyFont="1" applyBorder="1" applyAlignment="1">
      <alignment horizontal="right" wrapText="1"/>
    </xf>
    <xf numFmtId="0" fontId="27" fillId="0" borderId="1" xfId="0" applyFont="1" applyBorder="1" applyAlignment="1">
      <alignment horizontal="left"/>
    </xf>
    <xf numFmtId="165" fontId="27" fillId="0" borderId="1" xfId="4" applyNumberFormat="1" applyFont="1" applyBorder="1" applyAlignment="1">
      <alignment horizontal="right" wrapText="1"/>
    </xf>
    <xf numFmtId="165" fontId="29" fillId="0" borderId="1" xfId="4" applyNumberFormat="1" applyFont="1" applyBorder="1" applyAlignment="1">
      <alignment horizontal="right" wrapText="1"/>
    </xf>
    <xf numFmtId="0" fontId="29" fillId="0" borderId="0" xfId="0" applyFont="1" applyAlignment="1">
      <alignment wrapText="1"/>
    </xf>
    <xf numFmtId="0" fontId="21" fillId="0" borderId="1" xfId="2" applyFont="1" applyBorder="1" applyAlignment="1">
      <alignment horizontal="left" wrapText="1"/>
    </xf>
    <xf numFmtId="165" fontId="30" fillId="0" borderId="1" xfId="1" applyNumberFormat="1" applyFont="1" applyBorder="1"/>
    <xf numFmtId="165" fontId="24" fillId="0" borderId="1" xfId="1" applyNumberFormat="1" applyFont="1" applyBorder="1"/>
    <xf numFmtId="165" fontId="27" fillId="0" borderId="1" xfId="4" applyNumberFormat="1" applyFont="1" applyBorder="1" applyAlignment="1">
      <alignment horizontal="right"/>
    </xf>
    <xf numFmtId="165" fontId="27" fillId="0" borderId="1" xfId="1" applyNumberFormat="1" applyFont="1" applyBorder="1" applyAlignment="1">
      <alignment horizontal="right"/>
    </xf>
    <xf numFmtId="165" fontId="27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left"/>
    </xf>
    <xf numFmtId="0" fontId="24" fillId="0" borderId="1" xfId="0" applyFont="1" applyBorder="1" applyAlignment="1">
      <alignment wrapText="1"/>
    </xf>
    <xf numFmtId="164" fontId="21" fillId="0" borderId="1" xfId="1" applyNumberFormat="1" applyFont="1" applyBorder="1" applyAlignment="1">
      <alignment horizontal="left" wrapText="1"/>
    </xf>
    <xf numFmtId="1" fontId="21" fillId="0" borderId="1" xfId="0" applyNumberFormat="1" applyFont="1" applyBorder="1" applyAlignment="1">
      <alignment horizontal="left" wrapText="1"/>
    </xf>
    <xf numFmtId="1" fontId="24" fillId="0" borderId="1" xfId="0" applyNumberFormat="1" applyFont="1" applyBorder="1" applyAlignment="1">
      <alignment horizontal="left" wrapText="1"/>
    </xf>
    <xf numFmtId="0" fontId="19" fillId="0" borderId="0" xfId="0" applyFont="1"/>
    <xf numFmtId="164" fontId="24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164" fontId="13" fillId="0" borderId="1" xfId="1" applyNumberFormat="1" applyFont="1" applyBorder="1" applyAlignment="1">
      <alignment horizontal="left"/>
    </xf>
    <xf numFmtId="165" fontId="13" fillId="0" borderId="1" xfId="1" applyNumberFormat="1" applyFont="1" applyBorder="1" applyAlignment="1">
      <alignment horizontal="right"/>
    </xf>
    <xf numFmtId="167" fontId="13" fillId="0" borderId="0" xfId="0" applyNumberFormat="1" applyFont="1"/>
    <xf numFmtId="0" fontId="13" fillId="0" borderId="0" xfId="0" applyFont="1"/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right"/>
    </xf>
    <xf numFmtId="165" fontId="13" fillId="0" borderId="1" xfId="0" applyNumberFormat="1" applyFont="1" applyBorder="1" applyAlignment="1">
      <alignment horizontal="right"/>
    </xf>
    <xf numFmtId="0" fontId="13" fillId="0" borderId="1" xfId="2" applyFont="1" applyBorder="1" applyAlignment="1">
      <alignment horizontal="left" wrapText="1"/>
    </xf>
    <xf numFmtId="164" fontId="13" fillId="0" borderId="1" xfId="1" applyNumberFormat="1" applyFont="1" applyBorder="1" applyAlignment="1">
      <alignment horizontal="left" wrapText="1"/>
    </xf>
    <xf numFmtId="164" fontId="13" fillId="0" borderId="1" xfId="1" applyNumberFormat="1" applyFont="1" applyBorder="1" applyAlignment="1">
      <alignment horizontal="right"/>
    </xf>
    <xf numFmtId="0" fontId="11" fillId="0" borderId="1" xfId="5" applyFont="1" applyBorder="1" applyAlignment="1">
      <alignment vertical="center" wrapText="1"/>
    </xf>
    <xf numFmtId="164" fontId="13" fillId="0" borderId="1" xfId="1" applyNumberFormat="1" applyFont="1" applyBorder="1" applyAlignment="1">
      <alignment wrapText="1"/>
    </xf>
    <xf numFmtId="164" fontId="13" fillId="0" borderId="1" xfId="1" applyNumberFormat="1" applyFont="1" applyBorder="1"/>
    <xf numFmtId="165" fontId="13" fillId="0" borderId="1" xfId="0" applyNumberFormat="1" applyFont="1" applyBorder="1"/>
    <xf numFmtId="165" fontId="13" fillId="0" borderId="1" xfId="1" applyNumberFormat="1" applyFont="1" applyBorder="1"/>
    <xf numFmtId="165" fontId="21" fillId="0" borderId="1" xfId="1" applyNumberFormat="1" applyFont="1" applyBorder="1"/>
    <xf numFmtId="0" fontId="24" fillId="0" borderId="0" xfId="1" applyFont="1"/>
    <xf numFmtId="0" fontId="24" fillId="0" borderId="0" xfId="2" applyFont="1" applyAlignment="1">
      <alignment wrapText="1"/>
    </xf>
    <xf numFmtId="164" fontId="24" fillId="0" borderId="0" xfId="1" applyNumberFormat="1" applyFont="1"/>
    <xf numFmtId="164" fontId="24" fillId="0" borderId="0" xfId="0" applyNumberFormat="1" applyFont="1"/>
    <xf numFmtId="0" fontId="24" fillId="0" borderId="0" xfId="2" applyFont="1"/>
    <xf numFmtId="0" fontId="21" fillId="0" borderId="0" xfId="2" applyFont="1" applyAlignment="1">
      <alignment horizontal="right"/>
    </xf>
    <xf numFmtId="164" fontId="21" fillId="0" borderId="0" xfId="0" applyNumberFormat="1" applyFont="1"/>
    <xf numFmtId="0" fontId="24" fillId="0" borderId="34" xfId="0" applyFont="1" applyBorder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164" fontId="13" fillId="0" borderId="0" xfId="2" applyNumberFormat="1" applyFont="1" applyAlignment="1">
      <alignment horizontal="left" vertical="top" wrapText="1"/>
    </xf>
    <xf numFmtId="164" fontId="27" fillId="0" borderId="30" xfId="4" applyNumberFormat="1" applyFont="1" applyBorder="1" applyAlignment="1">
      <alignment horizontal="center"/>
    </xf>
    <xf numFmtId="164" fontId="27" fillId="0" borderId="31" xfId="4" applyNumberFormat="1" applyFont="1" applyBorder="1" applyAlignment="1">
      <alignment horizontal="center"/>
    </xf>
    <xf numFmtId="164" fontId="27" fillId="0" borderId="32" xfId="4" applyNumberFormat="1" applyFont="1" applyBorder="1" applyAlignment="1">
      <alignment horizontal="center"/>
    </xf>
    <xf numFmtId="164" fontId="27" fillId="0" borderId="28" xfId="4" applyNumberFormat="1" applyFont="1" applyBorder="1" applyAlignment="1">
      <alignment horizontal="center" vertical="top" wrapText="1"/>
    </xf>
    <xf numFmtId="164" fontId="27" fillId="0" borderId="24" xfId="4" applyNumberFormat="1" applyFont="1" applyBorder="1" applyAlignment="1">
      <alignment horizontal="center" vertical="top" wrapText="1"/>
    </xf>
    <xf numFmtId="164" fontId="27" fillId="0" borderId="26" xfId="4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6">
    <cellStyle name="Įprastas" xfId="0" builtinId="0"/>
    <cellStyle name="Įprastas 2" xfId="3" xr:uid="{396F7174-BA7C-4858-AE5B-6B51C33BBAFD}"/>
    <cellStyle name="Normal_biudžetas 6" xfId="2" xr:uid="{957E32E8-BD29-4FED-B27B-0E04818C4AAC}"/>
    <cellStyle name="Normal_biudžetas 6_2009 m 02 men biudzetas." xfId="5" xr:uid="{8293B313-9971-464A-85CA-CEFBA0C835C6}"/>
    <cellStyle name="Normal_projektas" xfId="4" xr:uid="{9EE507A0-BFE6-44EE-87F3-E2C754BB82E9}"/>
    <cellStyle name="Normal_Sheet1" xfId="1" xr:uid="{2CA47077-C889-413D-81B2-A429FFD94D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2.xml"/><Relationship Id="rId18" Type="http://schemas.microsoft.com/office/2017/10/relationships/person" Target="persons/person7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theme" Target="theme/theme1.xml"/><Relationship Id="rId12" Type="http://schemas.microsoft.com/office/2017/10/relationships/person" Target="persons/person1.xml"/><Relationship Id="rId17" Type="http://schemas.microsoft.com/office/2017/10/relationships/person" Target="persons/person6.xml"/><Relationship Id="rId2" Type="http://schemas.openxmlformats.org/officeDocument/2006/relationships/worksheet" Target="worksheets/sheet2.xml"/><Relationship Id="rId16" Type="http://schemas.microsoft.com/office/2017/10/relationships/person" Target="persons/person5.xml"/><Relationship Id="rId20" Type="http://schemas.microsoft.com/office/2017/10/relationships/person" Target="persons/person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3.xml"/><Relationship Id="rId10" Type="http://schemas.openxmlformats.org/officeDocument/2006/relationships/calcChain" Target="calcChain.xml"/><Relationship Id="rId19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rtotojas/Desktop/2024_m_biudzetas/2024%20m%20biudzetas%20PAGRIND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omenys"/>
      <sheetName val="kriterijai"/>
      <sheetName val="Palyginimas_pagal kriterijus"/>
      <sheetName val="biudzetas"/>
      <sheetName val="mazinimas"/>
      <sheetName val="suvestine patvirtinimui"/>
      <sheetName val="biud patikslintas 2024-2023"/>
      <sheetName val="spec programos1"/>
      <sheetName val="spec prog2"/>
      <sheetName val="nemazinama"/>
    </sheetNames>
    <sheetDataSet>
      <sheetData sheetId="0" refreshError="1"/>
      <sheetData sheetId="1" refreshError="1">
        <row r="90">
          <cell r="B90" t="str">
            <v xml:space="preserve"> Švietimo ir ugdymo programos (01) </v>
          </cell>
        </row>
        <row r="91">
          <cell r="B91" t="str">
            <v xml:space="preserve">Finansuoti vaikų vasaros stovyklų  ir kitų neformaliojo vaikų švietimo veiklų programas </v>
          </cell>
        </row>
        <row r="92">
          <cell r="B92" t="str">
            <v>Įgyvendinti "Tūkastantmečio mokyklos I" projektą</v>
          </cell>
        </row>
        <row r="93">
          <cell r="B93" t="str">
            <v>Mokytojų ir pagalbos mokiniui specialistų  motyvacijos programos įgyvendinimas</v>
          </cell>
        </row>
        <row r="94">
          <cell r="B94" t="str">
            <v>Gabių mokinių skatinimas</v>
          </cell>
        </row>
        <row r="95">
          <cell r="B95" t="str">
            <v>Pirmoko krepšelio finansavimas</v>
          </cell>
        </row>
        <row r="96">
          <cell r="B96" t="str">
            <v>Priklausomybę sukeliančių medžiagų vartojimo mažinimo ir prevencijos  programos priemonių įgyvendinimas</v>
          </cell>
        </row>
        <row r="97">
          <cell r="B97" t="str">
            <v>Sveikatos apsaugos  programos (02)</v>
          </cell>
        </row>
        <row r="98">
          <cell r="B98" t="str">
            <v>E sveikatos informacinės sistemos  palaikymo ir tobulinimo VšĮ Kėdainių PSPC 2024-2026 m.  programa</v>
          </cell>
        </row>
        <row r="99">
          <cell r="B99" t="str">
            <v xml:space="preserve"> E. sveikatos informacinės sistemos palaikymo ir tobulinimo VšĮ Kėdainių ligoninėje  2024-2026 m. programa</v>
          </cell>
        </row>
        <row r="100">
          <cell r="B100" t="str">
            <v>Sveikatos priežiūros specialistų skatinimo dirbti VšĮ Kėdainių pirminės sveikatos priežiūros centre 2024–2028 m. programa</v>
          </cell>
        </row>
        <row r="101">
          <cell r="B101" t="str">
            <v>Trūkstamos sveikatos priežiūros specialistų skatinimo dirbti VšĮ Kėdainių ligoninėje2023-2026 m.  programa</v>
          </cell>
        </row>
        <row r="102">
          <cell r="B102" t="str">
            <v>Odontologijos paslaugų plėtros Kėdainių rajono savivaldybėje 2024 - 2027 m. programa (VšĮ Kėdainių ligoninė)</v>
          </cell>
        </row>
        <row r="103">
          <cell r="B103" t="str">
            <v>Reabilitacijos prieinamumo didinimo Kėdainių rajono savivaldybėje 2024 m. programa  (VšĮ Kėdainių ligoninė)</v>
          </cell>
        </row>
        <row r="104">
          <cell r="B104" t="str">
            <v>Pirminės asmens sveikatos priežiūros paslaugų prieinamumo  ir kokybės užtikrinimo   Kėdainių rajono kaimiškųjų vietovių gyventojams programa (VšĮ Kėdainių PSPC)</v>
          </cell>
        </row>
        <row r="105">
          <cell r="B105" t="str">
            <v>Žemo slenksčio paslaugų kokybės užtikrinimo  Kėdainių rajone  2023–2027 m.  programa (VšĮ Kėdainių PSPC)</v>
          </cell>
        </row>
        <row r="106">
          <cell r="B106" t="str">
            <v>Endoskopinių paslaugų prieinamumo ir kokybės gerinimo Kėdainių rajono savivaldybėje  2020-2025 m. programa (VšĮ Kėdainių ligoninė)</v>
          </cell>
        </row>
        <row r="107">
          <cell r="B107" t="str">
            <v>Ambulatorinės akušerinės ir ginekologinės pagalbos kokybės gerinimo Kėdainių rajono savivaldybės moterims 2019-2024 m. programą (VšĮ Kėdainių ligoninė)</v>
          </cell>
        </row>
        <row r="108">
          <cell r="B108" t="str">
            <v>Kėdainių rajono tuberkuliozės prevencijos, ankstyvosios diagnostikos, gydymo ir kontrolės  2023 - 2027 m.programa (VšĮ Kėdainių PSPC)</v>
          </cell>
        </row>
        <row r="109">
          <cell r="B109" t="str">
            <v>Mamografijos paslaugų tęstinumo, kokybės gerinimo Kėdainių rajono savivaldybėje 2020-2025 m. programa (VšĮ Kėdainių ligoninė)</v>
          </cell>
        </row>
        <row r="110">
          <cell r="B110" t="str">
            <v>Kompiuterinės tomografijos paslaugų kokybės gerinimo Kėdainių rajono savivaldybėje 2023-2030 m. programa (VšĮ Kėdainių ligoninė)</v>
          </cell>
        </row>
        <row r="111">
          <cell r="B111" t="str">
            <v>Vaikų, turinčių autizmo spektro ir kitų raidos sutrikimų, sveikatos stiprinimas, galimybių siekti asmeninės pažangos, pilnaverčio socialinio dalyvavimo prielaidų užtikrinimas</v>
          </cell>
        </row>
        <row r="112">
          <cell r="B112" t="str">
            <v>Rentgeno paslaugų atnaujinimo, kokybės gerinimo Kėdainių rajono savivaldybėje 2022-2027 m. programa (VšĮ Kėdainių ligoninė)</v>
          </cell>
        </row>
        <row r="113">
          <cell r="B113" t="str">
            <v>VšĮ Kėdainių ligoninės sterilizacinės modernizavimo 2023-2028 m. programa</v>
          </cell>
        </row>
        <row r="114">
          <cell r="B114" t="str">
            <v>Tinkamų ir saugių darbo sąlygų užtikrinimo, įrengiant vėdinimo bei kondicionavimo sistemas VšĮ Kėdainių ligoninėje 2023-2028 m. programa</v>
          </cell>
        </row>
        <row r="115">
          <cell r="B115" t="str">
            <v xml:space="preserve">Tinkamų ir saugių darbo sąlygų užtikrinimo, įrengiant vėdinimo bei kondicionavimo sistemas VšĮ Kėdainių PSPC 2022-2026 m. programa </v>
          </cell>
        </row>
        <row r="116">
          <cell r="B116" t="str">
            <v>VšĮ Kėdainių PSPC Psichiatrijos dienos stacionaro paslaugų plėtra ir infrastruktūros pritaikymas specialiesiems neįgaliųjų poreikiams</v>
          </cell>
        </row>
        <row r="117">
          <cell r="B117" t="str">
            <v xml:space="preserve">Kėdainių rajono kaimo gyventojų sveikatos gerinimo poreikių užtikrinimas, modernizuojant ir (ar) atnaujinant ambulatorijų infrastruktūrą </v>
          </cell>
        </row>
        <row r="118">
          <cell r="B118" t="str">
            <v>Anestezijos paslaugų vaikams ir suaugusiesiems kokybės gerinimo Kėdainių rajono savivaldybėje 2022-2027 m. programa (VšĮ Kėdainių ligoninė)</v>
          </cell>
        </row>
        <row r="119">
          <cell r="B119" t="str">
            <v xml:space="preserve">Socialinės apsaugos plėtojimo programos (03) </v>
          </cell>
        </row>
        <row r="120">
          <cell r="B120" t="str">
            <v>Nemokamo socialiai remtinų vaikų maitinimo ikimokyklinėse įstaigose organizavimas</v>
          </cell>
        </row>
        <row r="121">
          <cell r="B121" t="str">
            <v>Vaikų dienos centrų veiklos programų finansavimas</v>
          </cell>
        </row>
        <row r="122">
          <cell r="B122" t="str">
            <v>Nemokamo mokinių maitinimo kainos bendrojo ugdymo mokyklose kompensavimas</v>
          </cell>
        </row>
        <row r="123">
          <cell r="B123" t="str">
            <v>Socialinės reabilitacijos paslaugų neįgaliesiems bendruomenėje organizavimas</v>
          </cell>
        </row>
        <row r="124">
          <cell r="B124" t="str">
            <v>Kainų skirtumo gyventojams už šildymą kompensavimas</v>
          </cell>
        </row>
        <row r="125">
          <cell r="B125" t="str">
            <v>Karšto ir  šalto  vandens pardavimo kainos socialiai remtiniems asmenims  kompensavimas</v>
          </cell>
        </row>
        <row r="126">
          <cell r="B126" t="str">
            <v>Vienkartinė išmoka gimus vaikui Lietuvos Respublikos teritorijoje ir gyvenančiam Kėdainių rajono savivaldybėje</v>
          </cell>
        </row>
        <row r="127">
          <cell r="B127" t="str">
            <v>Pagalbos į krizines situacijas patekusiems, smurtą artimoje aplinkoje patyrusiems asmenims ir jų  šeimomų nariams  teikimo programa</v>
          </cell>
        </row>
        <row r="128">
          <cell r="B128" t="str">
            <v>Pagalbos į krizines situacijas patekusiems, smurtą artimoje aplinkoje keliantiems asmenims ir jų  šeimomų nariams  teikimo programa (Smurtinio elgesio artimoje aplinkoje keitimo programa – „Tvirti santykiai“)</v>
          </cell>
        </row>
        <row r="129">
          <cell r="B129" t="str">
            <v>Laisvės atėmimo bausmę atlikusių asmenų integracijos į visuomenę programa</v>
          </cell>
        </row>
        <row r="130">
          <cell r="B130" t="str">
            <v xml:space="preserve">Socialiai pažeidžiamų asmenų, neturinčių gyvenamosios vietos, gyvybiškai svarbiausių poreikių užtikrinimas </v>
          </cell>
        </row>
        <row r="131">
          <cell r="B131" t="str">
            <v>Socialinių dirbtuvių paslaugos organizavimas</v>
          </cell>
        </row>
        <row r="132">
          <cell r="B132" t="str">
            <v>Įgyvendinti savarankiško gyvenimo namų paslaugų senyvo amžiaus asmenims teikimo  programa</v>
          </cell>
        </row>
        <row r="133">
          <cell r="B133" t="str">
            <v xml:space="preserve">Savarankiško gyvenimo namų paslaugų asmenims su sutrikusiu intelektu teikimo programa </v>
          </cell>
        </row>
        <row r="134">
          <cell r="B134" t="str">
            <v>Kelionės išlaidų už lengvatinį keleivių vežimą kompensavimas</v>
          </cell>
        </row>
        <row r="135">
          <cell r="B135" t="str">
            <v>Kūno kultūros ir sporto programos (04)</v>
          </cell>
        </row>
        <row r="136">
          <cell r="B136" t="str">
            <v>Finansuoti sporto šakų programas</v>
          </cell>
        </row>
        <row r="137">
          <cell r="B137" t="str">
            <v>Vaikų mokymo plaukti veiklos programa  dalyvaujant projekte  "Mokėk plaukti ir saugiau elgtis vandenyje"</v>
          </cell>
        </row>
        <row r="138">
          <cell r="B138" t="str">
            <v>Gyventojų  fizinio aktyvumo plėtros bei olimpinių ir neolimpinių sporto šakų plėtros projektų finansavimas</v>
          </cell>
        </row>
        <row r="139">
          <cell r="B139" t="str">
            <v>Aukšto meistriškumo sportininkų  ir jų trenerių paskatinimas už sporto pasiekimus</v>
          </cell>
        </row>
        <row r="140">
          <cell r="B140" t="str">
            <v>Kultūros veiklos plėtros programos (05)</v>
          </cell>
        </row>
        <row r="141">
          <cell r="B141" t="str">
            <v>Nevyriausybinių organizacijų institucinio stiprinimo ir veiklos plėtojimo projektų finansavimas</v>
          </cell>
        </row>
        <row r="142">
          <cell r="B142" t="str">
            <v>Rajono nevyriausybinių organizacijų veiklos stiprinimas</v>
          </cell>
        </row>
        <row r="143">
          <cell r="B143" t="str">
            <v>Kėdainių rajono vietos veiklos grupės teritorijos vietos plėtros 2015-2023 metų strategijos finansavimas</v>
          </cell>
        </row>
        <row r="144">
          <cell r="B144" t="str">
            <v>Vietos plėtros strategijos rengimo ir įgyvendinimo programa  Kėdainių miesto vietos veiklos grupės  vietos plėtros 2023–2029 m. strategijos finansavimas</v>
          </cell>
        </row>
        <row r="145">
          <cell r="B145" t="str">
            <v>Bendruomeninių organizacijų veiklos projektų finansavimas</v>
          </cell>
        </row>
        <row r="146">
          <cell r="B146" t="str">
            <v>Kultūros paveldo išsaugojimo, turizmo skatinimo ir vystymo  programos  (06)</v>
          </cell>
        </row>
        <row r="147">
          <cell r="B147" t="str">
            <v xml:space="preserve"> VšĮ Kėdainių  turizmo ir verslo informacinio centro  veiklos programos finansavimas</v>
          </cell>
        </row>
        <row r="148">
          <cell r="B148" t="str">
            <v xml:space="preserve"> Kėdainių rajono savivaldybės bažnyčių rėmimo programos įgyvendinimas</v>
          </cell>
        </row>
        <row r="149">
          <cell r="B149" t="str">
            <v xml:space="preserve"> Paramos verslui bei verslo plėtros programos (10)</v>
          </cell>
        </row>
        <row r="150">
          <cell r="B150" t="str">
            <v xml:space="preserve"> VšĮ Kėdainių  turizmo ir verslo informacinio centro  viešųjų paslaugų verslui  programos finansavimas</v>
          </cell>
        </row>
        <row r="151">
          <cell r="B151" t="str">
            <v>Finansinės paramos teikimas verslą pradedantiems ar sunkumų patiriantiems SVV subjektams Kėdainių rajone per  Savivaldybės smulkiojo verslo rėmimo fondą</v>
          </cell>
        </row>
        <row r="152">
          <cell r="B152" t="str">
            <v>Dalyvavimas projekte "Inkubavimo, konsultavimo, mentorystės ir tinklaveikos programų vystymas, skatinant pradedančiųjų SVV subjektų kūrimąsi ir augimą regionuose" partnerio teisėmis</v>
          </cell>
        </row>
        <row r="153">
          <cell r="B153" t="str">
            <v>Savivaldybės valdymo tobulinimo programos (11)</v>
          </cell>
        </row>
        <row r="154">
          <cell r="B154" t="str">
            <v>Savivaldybės  mero rezervo</v>
          </cell>
        </row>
        <row r="155">
          <cell r="B155" t="str">
            <v>Savivaldybės mero fondas</v>
          </cell>
        </row>
        <row r="156">
          <cell r="B156" t="str">
            <v xml:space="preserve">Palūkanų ir paskolų aptarnavimo išlaidų apmokėjimas </v>
          </cell>
        </row>
        <row r="157">
          <cell r="B157" t="str">
            <v>Dotacijos grąžinimas</v>
          </cell>
        </row>
        <row r="158">
          <cell r="B158" t="str">
            <v>UAB "Kėdbusas" nuostolingu maršrutų kompensavimas</v>
          </cell>
        </row>
        <row r="159">
          <cell r="B159" t="str">
            <v>Dalyvavimas VšĮ Kauno regiono plėtros agentūros veikloje</v>
          </cell>
        </row>
        <row r="160">
          <cell r="B160" t="str">
            <v>Visuomenės įtraukimas į planavimo, biudžeto formavimo, konsultavimosi procesus, dalyvaujamojo biudžeto iniciatyvų konkurso organizavimas ir įgyvendinimas</v>
          </cell>
        </row>
        <row r="161">
          <cell r="B161" t="str">
            <v>Prevencinės programos  "Saugios aplinkos kūrimas ir bendruomenės teisėtvarkos kūrimas" finansavimas</v>
          </cell>
        </row>
        <row r="162">
          <cell r="B162" t="str">
            <v>Kėdainių rajono savivaldybės  investicijų programai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2A2A-6F67-486C-B945-E2AC34DEE8F2}">
  <dimension ref="A1:M57"/>
  <sheetViews>
    <sheetView workbookViewId="0">
      <selection activeCell="P19" sqref="P19"/>
    </sheetView>
  </sheetViews>
  <sheetFormatPr defaultRowHeight="12.75"/>
  <cols>
    <col min="1" max="1" width="48.85546875" style="66" customWidth="1"/>
    <col min="2" max="2" width="12.5703125" style="66" customWidth="1"/>
    <col min="3" max="4" width="12.7109375" style="66" customWidth="1"/>
    <col min="5" max="5" width="7.85546875" style="66" customWidth="1"/>
    <col min="6" max="6" width="9.42578125" style="66" customWidth="1"/>
    <col min="7" max="8" width="9.140625" style="66" hidden="1" customWidth="1"/>
    <col min="9" max="258" width="9.140625" style="66"/>
    <col min="259" max="259" width="47.7109375" style="66" customWidth="1"/>
    <col min="260" max="261" width="9.140625" style="66"/>
    <col min="262" max="262" width="9.5703125" style="66" bestFit="1" customWidth="1"/>
    <col min="263" max="514" width="9.140625" style="66"/>
    <col min="515" max="515" width="47.7109375" style="66" customWidth="1"/>
    <col min="516" max="517" width="9.140625" style="66"/>
    <col min="518" max="518" width="9.5703125" style="66" bestFit="1" customWidth="1"/>
    <col min="519" max="770" width="9.140625" style="66"/>
    <col min="771" max="771" width="47.7109375" style="66" customWidth="1"/>
    <col min="772" max="773" width="9.140625" style="66"/>
    <col min="774" max="774" width="9.5703125" style="66" bestFit="1" customWidth="1"/>
    <col min="775" max="1026" width="9.140625" style="66"/>
    <col min="1027" max="1027" width="47.7109375" style="66" customWidth="1"/>
    <col min="1028" max="1029" width="9.140625" style="66"/>
    <col min="1030" max="1030" width="9.5703125" style="66" bestFit="1" customWidth="1"/>
    <col min="1031" max="1282" width="9.140625" style="66"/>
    <col min="1283" max="1283" width="47.7109375" style="66" customWidth="1"/>
    <col min="1284" max="1285" width="9.140625" style="66"/>
    <col min="1286" max="1286" width="9.5703125" style="66" bestFit="1" customWidth="1"/>
    <col min="1287" max="1538" width="9.140625" style="66"/>
    <col min="1539" max="1539" width="47.7109375" style="66" customWidth="1"/>
    <col min="1540" max="1541" width="9.140625" style="66"/>
    <col min="1542" max="1542" width="9.5703125" style="66" bestFit="1" customWidth="1"/>
    <col min="1543" max="1794" width="9.140625" style="66"/>
    <col min="1795" max="1795" width="47.7109375" style="66" customWidth="1"/>
    <col min="1796" max="1797" width="9.140625" style="66"/>
    <col min="1798" max="1798" width="9.5703125" style="66" bestFit="1" customWidth="1"/>
    <col min="1799" max="2050" width="9.140625" style="66"/>
    <col min="2051" max="2051" width="47.7109375" style="66" customWidth="1"/>
    <col min="2052" max="2053" width="9.140625" style="66"/>
    <col min="2054" max="2054" width="9.5703125" style="66" bestFit="1" customWidth="1"/>
    <col min="2055" max="2306" width="9.140625" style="66"/>
    <col min="2307" max="2307" width="47.7109375" style="66" customWidth="1"/>
    <col min="2308" max="2309" width="9.140625" style="66"/>
    <col min="2310" max="2310" width="9.5703125" style="66" bestFit="1" customWidth="1"/>
    <col min="2311" max="2562" width="9.140625" style="66"/>
    <col min="2563" max="2563" width="47.7109375" style="66" customWidth="1"/>
    <col min="2564" max="2565" width="9.140625" style="66"/>
    <col min="2566" max="2566" width="9.5703125" style="66" bestFit="1" customWidth="1"/>
    <col min="2567" max="2818" width="9.140625" style="66"/>
    <col min="2819" max="2819" width="47.7109375" style="66" customWidth="1"/>
    <col min="2820" max="2821" width="9.140625" style="66"/>
    <col min="2822" max="2822" width="9.5703125" style="66" bestFit="1" customWidth="1"/>
    <col min="2823" max="3074" width="9.140625" style="66"/>
    <col min="3075" max="3075" width="47.7109375" style="66" customWidth="1"/>
    <col min="3076" max="3077" width="9.140625" style="66"/>
    <col min="3078" max="3078" width="9.5703125" style="66" bestFit="1" customWidth="1"/>
    <col min="3079" max="3330" width="9.140625" style="66"/>
    <col min="3331" max="3331" width="47.7109375" style="66" customWidth="1"/>
    <col min="3332" max="3333" width="9.140625" style="66"/>
    <col min="3334" max="3334" width="9.5703125" style="66" bestFit="1" customWidth="1"/>
    <col min="3335" max="3586" width="9.140625" style="66"/>
    <col min="3587" max="3587" width="47.7109375" style="66" customWidth="1"/>
    <col min="3588" max="3589" width="9.140625" style="66"/>
    <col min="3590" max="3590" width="9.5703125" style="66" bestFit="1" customWidth="1"/>
    <col min="3591" max="3842" width="9.140625" style="66"/>
    <col min="3843" max="3843" width="47.7109375" style="66" customWidth="1"/>
    <col min="3844" max="3845" width="9.140625" style="66"/>
    <col min="3846" max="3846" width="9.5703125" style="66" bestFit="1" customWidth="1"/>
    <col min="3847" max="4098" width="9.140625" style="66"/>
    <col min="4099" max="4099" width="47.7109375" style="66" customWidth="1"/>
    <col min="4100" max="4101" width="9.140625" style="66"/>
    <col min="4102" max="4102" width="9.5703125" style="66" bestFit="1" customWidth="1"/>
    <col min="4103" max="4354" width="9.140625" style="66"/>
    <col min="4355" max="4355" width="47.7109375" style="66" customWidth="1"/>
    <col min="4356" max="4357" width="9.140625" style="66"/>
    <col min="4358" max="4358" width="9.5703125" style="66" bestFit="1" customWidth="1"/>
    <col min="4359" max="4610" width="9.140625" style="66"/>
    <col min="4611" max="4611" width="47.7109375" style="66" customWidth="1"/>
    <col min="4612" max="4613" width="9.140625" style="66"/>
    <col min="4614" max="4614" width="9.5703125" style="66" bestFit="1" customWidth="1"/>
    <col min="4615" max="4866" width="9.140625" style="66"/>
    <col min="4867" max="4867" width="47.7109375" style="66" customWidth="1"/>
    <col min="4868" max="4869" width="9.140625" style="66"/>
    <col min="4870" max="4870" width="9.5703125" style="66" bestFit="1" customWidth="1"/>
    <col min="4871" max="5122" width="9.140625" style="66"/>
    <col min="5123" max="5123" width="47.7109375" style="66" customWidth="1"/>
    <col min="5124" max="5125" width="9.140625" style="66"/>
    <col min="5126" max="5126" width="9.5703125" style="66" bestFit="1" customWidth="1"/>
    <col min="5127" max="5378" width="9.140625" style="66"/>
    <col min="5379" max="5379" width="47.7109375" style="66" customWidth="1"/>
    <col min="5380" max="5381" width="9.140625" style="66"/>
    <col min="5382" max="5382" width="9.5703125" style="66" bestFit="1" customWidth="1"/>
    <col min="5383" max="5634" width="9.140625" style="66"/>
    <col min="5635" max="5635" width="47.7109375" style="66" customWidth="1"/>
    <col min="5636" max="5637" width="9.140625" style="66"/>
    <col min="5638" max="5638" width="9.5703125" style="66" bestFit="1" customWidth="1"/>
    <col min="5639" max="5890" width="9.140625" style="66"/>
    <col min="5891" max="5891" width="47.7109375" style="66" customWidth="1"/>
    <col min="5892" max="5893" width="9.140625" style="66"/>
    <col min="5894" max="5894" width="9.5703125" style="66" bestFit="1" customWidth="1"/>
    <col min="5895" max="6146" width="9.140625" style="66"/>
    <col min="6147" max="6147" width="47.7109375" style="66" customWidth="1"/>
    <col min="6148" max="6149" width="9.140625" style="66"/>
    <col min="6150" max="6150" width="9.5703125" style="66" bestFit="1" customWidth="1"/>
    <col min="6151" max="6402" width="9.140625" style="66"/>
    <col min="6403" max="6403" width="47.7109375" style="66" customWidth="1"/>
    <col min="6404" max="6405" width="9.140625" style="66"/>
    <col min="6406" max="6406" width="9.5703125" style="66" bestFit="1" customWidth="1"/>
    <col min="6407" max="6658" width="9.140625" style="66"/>
    <col min="6659" max="6659" width="47.7109375" style="66" customWidth="1"/>
    <col min="6660" max="6661" width="9.140625" style="66"/>
    <col min="6662" max="6662" width="9.5703125" style="66" bestFit="1" customWidth="1"/>
    <col min="6663" max="6914" width="9.140625" style="66"/>
    <col min="6915" max="6915" width="47.7109375" style="66" customWidth="1"/>
    <col min="6916" max="6917" width="9.140625" style="66"/>
    <col min="6918" max="6918" width="9.5703125" style="66" bestFit="1" customWidth="1"/>
    <col min="6919" max="7170" width="9.140625" style="66"/>
    <col min="7171" max="7171" width="47.7109375" style="66" customWidth="1"/>
    <col min="7172" max="7173" width="9.140625" style="66"/>
    <col min="7174" max="7174" width="9.5703125" style="66" bestFit="1" customWidth="1"/>
    <col min="7175" max="7426" width="9.140625" style="66"/>
    <col min="7427" max="7427" width="47.7109375" style="66" customWidth="1"/>
    <col min="7428" max="7429" width="9.140625" style="66"/>
    <col min="7430" max="7430" width="9.5703125" style="66" bestFit="1" customWidth="1"/>
    <col min="7431" max="7682" width="9.140625" style="66"/>
    <col min="7683" max="7683" width="47.7109375" style="66" customWidth="1"/>
    <col min="7684" max="7685" width="9.140625" style="66"/>
    <col min="7686" max="7686" width="9.5703125" style="66" bestFit="1" customWidth="1"/>
    <col min="7687" max="7938" width="9.140625" style="66"/>
    <col min="7939" max="7939" width="47.7109375" style="66" customWidth="1"/>
    <col min="7940" max="7941" width="9.140625" style="66"/>
    <col min="7942" max="7942" width="9.5703125" style="66" bestFit="1" customWidth="1"/>
    <col min="7943" max="8194" width="9.140625" style="66"/>
    <col min="8195" max="8195" width="47.7109375" style="66" customWidth="1"/>
    <col min="8196" max="8197" width="9.140625" style="66"/>
    <col min="8198" max="8198" width="9.5703125" style="66" bestFit="1" customWidth="1"/>
    <col min="8199" max="8450" width="9.140625" style="66"/>
    <col min="8451" max="8451" width="47.7109375" style="66" customWidth="1"/>
    <col min="8452" max="8453" width="9.140625" style="66"/>
    <col min="8454" max="8454" width="9.5703125" style="66" bestFit="1" customWidth="1"/>
    <col min="8455" max="8706" width="9.140625" style="66"/>
    <col min="8707" max="8707" width="47.7109375" style="66" customWidth="1"/>
    <col min="8708" max="8709" width="9.140625" style="66"/>
    <col min="8710" max="8710" width="9.5703125" style="66" bestFit="1" customWidth="1"/>
    <col min="8711" max="8962" width="9.140625" style="66"/>
    <col min="8963" max="8963" width="47.7109375" style="66" customWidth="1"/>
    <col min="8964" max="8965" width="9.140625" style="66"/>
    <col min="8966" max="8966" width="9.5703125" style="66" bestFit="1" customWidth="1"/>
    <col min="8967" max="9218" width="9.140625" style="66"/>
    <col min="9219" max="9219" width="47.7109375" style="66" customWidth="1"/>
    <col min="9220" max="9221" width="9.140625" style="66"/>
    <col min="9222" max="9222" width="9.5703125" style="66" bestFit="1" customWidth="1"/>
    <col min="9223" max="9474" width="9.140625" style="66"/>
    <col min="9475" max="9475" width="47.7109375" style="66" customWidth="1"/>
    <col min="9476" max="9477" width="9.140625" style="66"/>
    <col min="9478" max="9478" width="9.5703125" style="66" bestFit="1" customWidth="1"/>
    <col min="9479" max="9730" width="9.140625" style="66"/>
    <col min="9731" max="9731" width="47.7109375" style="66" customWidth="1"/>
    <col min="9732" max="9733" width="9.140625" style="66"/>
    <col min="9734" max="9734" width="9.5703125" style="66" bestFit="1" customWidth="1"/>
    <col min="9735" max="9986" width="9.140625" style="66"/>
    <col min="9987" max="9987" width="47.7109375" style="66" customWidth="1"/>
    <col min="9988" max="9989" width="9.140625" style="66"/>
    <col min="9990" max="9990" width="9.5703125" style="66" bestFit="1" customWidth="1"/>
    <col min="9991" max="10242" width="9.140625" style="66"/>
    <col min="10243" max="10243" width="47.7109375" style="66" customWidth="1"/>
    <col min="10244" max="10245" width="9.140625" style="66"/>
    <col min="10246" max="10246" width="9.5703125" style="66" bestFit="1" customWidth="1"/>
    <col min="10247" max="10498" width="9.140625" style="66"/>
    <col min="10499" max="10499" width="47.7109375" style="66" customWidth="1"/>
    <col min="10500" max="10501" width="9.140625" style="66"/>
    <col min="10502" max="10502" width="9.5703125" style="66" bestFit="1" customWidth="1"/>
    <col min="10503" max="10754" width="9.140625" style="66"/>
    <col min="10755" max="10755" width="47.7109375" style="66" customWidth="1"/>
    <col min="10756" max="10757" width="9.140625" style="66"/>
    <col min="10758" max="10758" width="9.5703125" style="66" bestFit="1" customWidth="1"/>
    <col min="10759" max="11010" width="9.140625" style="66"/>
    <col min="11011" max="11011" width="47.7109375" style="66" customWidth="1"/>
    <col min="11012" max="11013" width="9.140625" style="66"/>
    <col min="11014" max="11014" width="9.5703125" style="66" bestFit="1" customWidth="1"/>
    <col min="11015" max="11266" width="9.140625" style="66"/>
    <col min="11267" max="11267" width="47.7109375" style="66" customWidth="1"/>
    <col min="11268" max="11269" width="9.140625" style="66"/>
    <col min="11270" max="11270" width="9.5703125" style="66" bestFit="1" customWidth="1"/>
    <col min="11271" max="11522" width="9.140625" style="66"/>
    <col min="11523" max="11523" width="47.7109375" style="66" customWidth="1"/>
    <col min="11524" max="11525" width="9.140625" style="66"/>
    <col min="11526" max="11526" width="9.5703125" style="66" bestFit="1" customWidth="1"/>
    <col min="11527" max="11778" width="9.140625" style="66"/>
    <col min="11779" max="11779" width="47.7109375" style="66" customWidth="1"/>
    <col min="11780" max="11781" width="9.140625" style="66"/>
    <col min="11782" max="11782" width="9.5703125" style="66" bestFit="1" customWidth="1"/>
    <col min="11783" max="12034" width="9.140625" style="66"/>
    <col min="12035" max="12035" width="47.7109375" style="66" customWidth="1"/>
    <col min="12036" max="12037" width="9.140625" style="66"/>
    <col min="12038" max="12038" width="9.5703125" style="66" bestFit="1" customWidth="1"/>
    <col min="12039" max="12290" width="9.140625" style="66"/>
    <col min="12291" max="12291" width="47.7109375" style="66" customWidth="1"/>
    <col min="12292" max="12293" width="9.140625" style="66"/>
    <col min="12294" max="12294" width="9.5703125" style="66" bestFit="1" customWidth="1"/>
    <col min="12295" max="12546" width="9.140625" style="66"/>
    <col min="12547" max="12547" width="47.7109375" style="66" customWidth="1"/>
    <col min="12548" max="12549" width="9.140625" style="66"/>
    <col min="12550" max="12550" width="9.5703125" style="66" bestFit="1" customWidth="1"/>
    <col min="12551" max="12802" width="9.140625" style="66"/>
    <col min="12803" max="12803" width="47.7109375" style="66" customWidth="1"/>
    <col min="12804" max="12805" width="9.140625" style="66"/>
    <col min="12806" max="12806" width="9.5703125" style="66" bestFit="1" customWidth="1"/>
    <col min="12807" max="13058" width="9.140625" style="66"/>
    <col min="13059" max="13059" width="47.7109375" style="66" customWidth="1"/>
    <col min="13060" max="13061" width="9.140625" style="66"/>
    <col min="13062" max="13062" width="9.5703125" style="66" bestFit="1" customWidth="1"/>
    <col min="13063" max="13314" width="9.140625" style="66"/>
    <col min="13315" max="13315" width="47.7109375" style="66" customWidth="1"/>
    <col min="13316" max="13317" width="9.140625" style="66"/>
    <col min="13318" max="13318" width="9.5703125" style="66" bestFit="1" customWidth="1"/>
    <col min="13319" max="13570" width="9.140625" style="66"/>
    <col min="13571" max="13571" width="47.7109375" style="66" customWidth="1"/>
    <col min="13572" max="13573" width="9.140625" style="66"/>
    <col min="13574" max="13574" width="9.5703125" style="66" bestFit="1" customWidth="1"/>
    <col min="13575" max="13826" width="9.140625" style="66"/>
    <col min="13827" max="13827" width="47.7109375" style="66" customWidth="1"/>
    <col min="13828" max="13829" width="9.140625" style="66"/>
    <col min="13830" max="13830" width="9.5703125" style="66" bestFit="1" customWidth="1"/>
    <col min="13831" max="14082" width="9.140625" style="66"/>
    <col min="14083" max="14083" width="47.7109375" style="66" customWidth="1"/>
    <col min="14084" max="14085" width="9.140625" style="66"/>
    <col min="14086" max="14086" width="9.5703125" style="66" bestFit="1" customWidth="1"/>
    <col min="14087" max="14338" width="9.140625" style="66"/>
    <col min="14339" max="14339" width="47.7109375" style="66" customWidth="1"/>
    <col min="14340" max="14341" width="9.140625" style="66"/>
    <col min="14342" max="14342" width="9.5703125" style="66" bestFit="1" customWidth="1"/>
    <col min="14343" max="14594" width="9.140625" style="66"/>
    <col min="14595" max="14595" width="47.7109375" style="66" customWidth="1"/>
    <col min="14596" max="14597" width="9.140625" style="66"/>
    <col min="14598" max="14598" width="9.5703125" style="66" bestFit="1" customWidth="1"/>
    <col min="14599" max="14850" width="9.140625" style="66"/>
    <col min="14851" max="14851" width="47.7109375" style="66" customWidth="1"/>
    <col min="14852" max="14853" width="9.140625" style="66"/>
    <col min="14854" max="14854" width="9.5703125" style="66" bestFit="1" customWidth="1"/>
    <col min="14855" max="15106" width="9.140625" style="66"/>
    <col min="15107" max="15107" width="47.7109375" style="66" customWidth="1"/>
    <col min="15108" max="15109" width="9.140625" style="66"/>
    <col min="15110" max="15110" width="9.5703125" style="66" bestFit="1" customWidth="1"/>
    <col min="15111" max="15362" width="9.140625" style="66"/>
    <col min="15363" max="15363" width="47.7109375" style="66" customWidth="1"/>
    <col min="15364" max="15365" width="9.140625" style="66"/>
    <col min="15366" max="15366" width="9.5703125" style="66" bestFit="1" customWidth="1"/>
    <col min="15367" max="15618" width="9.140625" style="66"/>
    <col min="15619" max="15619" width="47.7109375" style="66" customWidth="1"/>
    <col min="15620" max="15621" width="9.140625" style="66"/>
    <col min="15622" max="15622" width="9.5703125" style="66" bestFit="1" customWidth="1"/>
    <col min="15623" max="15874" width="9.140625" style="66"/>
    <col min="15875" max="15875" width="47.7109375" style="66" customWidth="1"/>
    <col min="15876" max="15877" width="9.140625" style="66"/>
    <col min="15878" max="15878" width="9.5703125" style="66" bestFit="1" customWidth="1"/>
    <col min="15879" max="16130" width="9.140625" style="66"/>
    <col min="16131" max="16131" width="47.7109375" style="66" customWidth="1"/>
    <col min="16132" max="16133" width="9.140625" style="66"/>
    <col min="16134" max="16134" width="9.5703125" style="66" bestFit="1" customWidth="1"/>
    <col min="16135" max="16384" width="9.140625" style="66"/>
  </cols>
  <sheetData>
    <row r="1" spans="1:13">
      <c r="E1" s="260" t="s">
        <v>128</v>
      </c>
      <c r="F1" s="260"/>
      <c r="G1" s="260"/>
      <c r="H1" s="260"/>
      <c r="I1" s="260"/>
      <c r="J1" s="260"/>
    </row>
    <row r="2" spans="1:13" ht="24.75" customHeight="1">
      <c r="A2" s="261" t="s">
        <v>129</v>
      </c>
      <c r="B2" s="261"/>
      <c r="C2" s="261"/>
      <c r="D2" s="261"/>
      <c r="E2" s="261"/>
      <c r="F2" s="261"/>
      <c r="G2" s="261"/>
      <c r="H2" s="261"/>
      <c r="I2" s="261"/>
      <c r="J2" s="261"/>
    </row>
    <row r="3" spans="1:13">
      <c r="A3" s="67"/>
      <c r="B3" s="67"/>
      <c r="C3" s="67"/>
      <c r="D3" s="67"/>
      <c r="H3" s="1"/>
    </row>
    <row r="4" spans="1:13">
      <c r="A4" s="264"/>
      <c r="B4" s="68" t="s">
        <v>130</v>
      </c>
      <c r="C4" s="68" t="s">
        <v>131</v>
      </c>
      <c r="D4" s="68" t="s">
        <v>131</v>
      </c>
      <c r="E4" s="263" t="s">
        <v>132</v>
      </c>
      <c r="F4" s="263"/>
      <c r="G4" s="263"/>
      <c r="H4" s="263"/>
      <c r="I4" s="263"/>
      <c r="J4" s="263"/>
    </row>
    <row r="5" spans="1:13" ht="27" customHeight="1">
      <c r="A5" s="265"/>
      <c r="B5" s="267" t="s">
        <v>133</v>
      </c>
      <c r="C5" s="267" t="s">
        <v>133</v>
      </c>
      <c r="D5" s="267" t="s">
        <v>204</v>
      </c>
      <c r="E5" s="262" t="s">
        <v>134</v>
      </c>
      <c r="F5" s="262"/>
      <c r="G5" s="262" t="s">
        <v>135</v>
      </c>
      <c r="H5" s="262"/>
      <c r="I5" s="262" t="s">
        <v>206</v>
      </c>
      <c r="J5" s="262"/>
    </row>
    <row r="6" spans="1:13" ht="25.5" customHeight="1">
      <c r="A6" s="266"/>
      <c r="B6" s="268"/>
      <c r="C6" s="268"/>
      <c r="D6" s="268"/>
      <c r="E6" s="110" t="s">
        <v>136</v>
      </c>
      <c r="F6" s="111" t="s">
        <v>137</v>
      </c>
      <c r="G6" s="112" t="s">
        <v>136</v>
      </c>
      <c r="H6" s="111" t="s">
        <v>137</v>
      </c>
      <c r="I6" s="110" t="s">
        <v>136</v>
      </c>
      <c r="J6" s="111" t="s">
        <v>137</v>
      </c>
    </row>
    <row r="7" spans="1:13">
      <c r="A7" s="69" t="s">
        <v>138</v>
      </c>
      <c r="B7" s="70">
        <f>+B9+B10+B11+B17</f>
        <v>49099</v>
      </c>
      <c r="C7" s="70">
        <f>+C9+C10+C11+C17</f>
        <v>42857</v>
      </c>
      <c r="D7" s="70">
        <f>+D9+D10+D11+D17</f>
        <v>46545.1</v>
      </c>
      <c r="E7" s="88">
        <f>+B7*100/C7</f>
        <v>114.56471521571738</v>
      </c>
      <c r="F7" s="70">
        <f>+B7-C7</f>
        <v>6242</v>
      </c>
      <c r="G7" s="88" t="e">
        <f>+C7*100/#REF!</f>
        <v>#REF!</v>
      </c>
      <c r="H7" s="70" t="e">
        <f>+C7-#REF!</f>
        <v>#REF!</v>
      </c>
      <c r="I7" s="113">
        <f>+B7*100/D7</f>
        <v>105.4869363262728</v>
      </c>
      <c r="J7" s="70">
        <f>+B7-D7</f>
        <v>2553.9000000000015</v>
      </c>
    </row>
    <row r="8" spans="1:13" ht="63.75">
      <c r="A8" s="73" t="s">
        <v>139</v>
      </c>
      <c r="B8" s="102" t="s">
        <v>140</v>
      </c>
      <c r="C8" s="102" t="s">
        <v>141</v>
      </c>
      <c r="D8" s="102"/>
      <c r="E8" s="88"/>
      <c r="F8" s="70"/>
      <c r="G8" s="114"/>
      <c r="H8" s="77"/>
      <c r="I8" s="115"/>
      <c r="J8" s="77"/>
    </row>
    <row r="9" spans="1:13">
      <c r="A9" s="74" t="s">
        <v>142</v>
      </c>
      <c r="B9" s="103">
        <v>45746</v>
      </c>
      <c r="C9" s="75">
        <v>39669</v>
      </c>
      <c r="D9" s="75">
        <f>43220.9-50</f>
        <v>43170.9</v>
      </c>
      <c r="E9" s="77">
        <f t="shared" ref="E9:E23" si="0">+B9*100/C9</f>
        <v>115.31926693387784</v>
      </c>
      <c r="F9" s="77">
        <f>+B9-C9</f>
        <v>6077</v>
      </c>
      <c r="G9" s="114" t="e">
        <f>+C9*100/#REF!</f>
        <v>#REF!</v>
      </c>
      <c r="H9" s="77" t="e">
        <f>+C9-#REF!</f>
        <v>#REF!</v>
      </c>
      <c r="I9" s="115">
        <f t="shared" ref="I9:I36" si="1">+B9*100/D9</f>
        <v>105.96489765096396</v>
      </c>
      <c r="J9" s="77">
        <f>+B9-D9</f>
        <v>2575.0999999999985</v>
      </c>
      <c r="K9" s="72"/>
    </row>
    <row r="10" spans="1:13" ht="25.5">
      <c r="A10" s="76" t="s">
        <v>143</v>
      </c>
      <c r="B10" s="104">
        <v>50</v>
      </c>
      <c r="C10" s="77">
        <v>50</v>
      </c>
      <c r="D10" s="77">
        <v>50</v>
      </c>
      <c r="E10" s="77">
        <f t="shared" si="0"/>
        <v>100</v>
      </c>
      <c r="F10" s="77">
        <f>+B10-C10</f>
        <v>0</v>
      </c>
      <c r="G10" s="114"/>
      <c r="H10" s="77"/>
      <c r="I10" s="115">
        <f t="shared" si="1"/>
        <v>100</v>
      </c>
      <c r="J10" s="77">
        <f>+B10-D10</f>
        <v>0</v>
      </c>
      <c r="K10" s="72"/>
    </row>
    <row r="11" spans="1:13">
      <c r="A11" s="78" t="s">
        <v>144</v>
      </c>
      <c r="B11" s="79">
        <f>+B12+B13+B14+B15+B16</f>
        <v>3200</v>
      </c>
      <c r="C11" s="79">
        <f>+C12+C13+C14+C15+C16</f>
        <v>3035</v>
      </c>
      <c r="D11" s="79">
        <f>+D12+D13+D14+D15+D16</f>
        <v>3221.2</v>
      </c>
      <c r="E11" s="79">
        <f t="shared" si="0"/>
        <v>105.43657331136738</v>
      </c>
      <c r="F11" s="79">
        <f>+F12+F13+F14+F15+F16</f>
        <v>165</v>
      </c>
      <c r="G11" s="116" t="e">
        <f>+C11*100/#REF!</f>
        <v>#REF!</v>
      </c>
      <c r="H11" s="116" t="e">
        <f>+H12+H13+H14+H15+H16</f>
        <v>#REF!</v>
      </c>
      <c r="I11" s="115">
        <f t="shared" si="1"/>
        <v>99.341860176331807</v>
      </c>
      <c r="J11" s="79">
        <f>+J12+J13+J14+J15+J16</f>
        <v>-21.200000000000045</v>
      </c>
    </row>
    <row r="12" spans="1:13">
      <c r="A12" s="80" t="s">
        <v>145</v>
      </c>
      <c r="B12" s="77">
        <v>900</v>
      </c>
      <c r="C12" s="77">
        <v>900</v>
      </c>
      <c r="D12" s="77">
        <v>900</v>
      </c>
      <c r="E12" s="77">
        <f t="shared" si="0"/>
        <v>100</v>
      </c>
      <c r="F12" s="77">
        <f t="shared" ref="F12:F19" si="2">+B12-C12</f>
        <v>0</v>
      </c>
      <c r="G12" s="114" t="e">
        <f>+C12*100/#REF!</f>
        <v>#REF!</v>
      </c>
      <c r="H12" s="77" t="e">
        <f>+C12-#REF!</f>
        <v>#REF!</v>
      </c>
      <c r="I12" s="115">
        <f t="shared" si="1"/>
        <v>100</v>
      </c>
      <c r="J12" s="77">
        <f t="shared" ref="J12:J19" si="3">+B12-D12</f>
        <v>0</v>
      </c>
    </row>
    <row r="13" spans="1:13">
      <c r="A13" s="80" t="s">
        <v>146</v>
      </c>
      <c r="B13" s="77">
        <v>1600</v>
      </c>
      <c r="C13" s="75">
        <v>1500</v>
      </c>
      <c r="D13" s="75">
        <v>1686.2</v>
      </c>
      <c r="E13" s="77">
        <f t="shared" si="0"/>
        <v>106.66666666666667</v>
      </c>
      <c r="F13" s="77">
        <f t="shared" si="2"/>
        <v>100</v>
      </c>
      <c r="G13" s="114" t="e">
        <f>+C13*100/#REF!</f>
        <v>#REF!</v>
      </c>
      <c r="H13" s="77" t="e">
        <f>+C13-#REF!</f>
        <v>#REF!</v>
      </c>
      <c r="I13" s="115">
        <f t="shared" si="1"/>
        <v>94.887913651998574</v>
      </c>
      <c r="J13" s="77">
        <f t="shared" si="3"/>
        <v>-86.200000000000045</v>
      </c>
    </row>
    <row r="14" spans="1:13">
      <c r="A14" s="80" t="s">
        <v>147</v>
      </c>
      <c r="B14" s="77">
        <v>20</v>
      </c>
      <c r="C14" s="77">
        <v>15</v>
      </c>
      <c r="D14" s="77">
        <v>15</v>
      </c>
      <c r="E14" s="77">
        <f t="shared" si="0"/>
        <v>133.33333333333334</v>
      </c>
      <c r="F14" s="77">
        <f t="shared" si="2"/>
        <v>5</v>
      </c>
      <c r="G14" s="114" t="e">
        <f>+C14*100/#REF!</f>
        <v>#REF!</v>
      </c>
      <c r="H14" s="77" t="e">
        <f>+C14-#REF!</f>
        <v>#REF!</v>
      </c>
      <c r="I14" s="115">
        <f t="shared" si="1"/>
        <v>133.33333333333334</v>
      </c>
      <c r="J14" s="77">
        <f t="shared" si="3"/>
        <v>5</v>
      </c>
      <c r="M14" s="71"/>
    </row>
    <row r="15" spans="1:13">
      <c r="A15" s="80" t="s">
        <v>148</v>
      </c>
      <c r="B15" s="77">
        <v>650</v>
      </c>
      <c r="C15" s="77">
        <v>600</v>
      </c>
      <c r="D15" s="77">
        <v>600</v>
      </c>
      <c r="E15" s="77">
        <f t="shared" si="0"/>
        <v>108.33333333333333</v>
      </c>
      <c r="F15" s="77">
        <f t="shared" si="2"/>
        <v>50</v>
      </c>
      <c r="G15" s="114" t="e">
        <f>+C15*100/#REF!</f>
        <v>#REF!</v>
      </c>
      <c r="H15" s="77" t="e">
        <f>+C15-#REF!</f>
        <v>#REF!</v>
      </c>
      <c r="I15" s="115">
        <f t="shared" si="1"/>
        <v>108.33333333333333</v>
      </c>
      <c r="J15" s="77">
        <f t="shared" si="3"/>
        <v>50</v>
      </c>
    </row>
    <row r="16" spans="1:13">
      <c r="A16" s="80" t="s">
        <v>149</v>
      </c>
      <c r="B16" s="77">
        <v>30</v>
      </c>
      <c r="C16" s="77">
        <v>20</v>
      </c>
      <c r="D16" s="77">
        <v>20</v>
      </c>
      <c r="E16" s="77">
        <f t="shared" si="0"/>
        <v>150</v>
      </c>
      <c r="F16" s="77">
        <f t="shared" si="2"/>
        <v>10</v>
      </c>
      <c r="G16" s="114" t="e">
        <f>+C16*100/#REF!</f>
        <v>#REF!</v>
      </c>
      <c r="H16" s="77" t="e">
        <f>+C16-#REF!</f>
        <v>#REF!</v>
      </c>
      <c r="I16" s="115">
        <f t="shared" si="1"/>
        <v>150</v>
      </c>
      <c r="J16" s="77">
        <f t="shared" si="3"/>
        <v>10</v>
      </c>
    </row>
    <row r="17" spans="1:12" s="1" customFormat="1">
      <c r="A17" s="81" t="s">
        <v>150</v>
      </c>
      <c r="B17" s="77">
        <f>45+50+8</f>
        <v>103</v>
      </c>
      <c r="C17" s="77">
        <f>45+50+8</f>
        <v>103</v>
      </c>
      <c r="D17" s="77">
        <f>45+50+8</f>
        <v>103</v>
      </c>
      <c r="E17" s="77">
        <f t="shared" si="0"/>
        <v>100</v>
      </c>
      <c r="F17" s="77">
        <f t="shared" si="2"/>
        <v>0</v>
      </c>
      <c r="G17" s="114" t="e">
        <f>+C17*100/#REF!</f>
        <v>#REF!</v>
      </c>
      <c r="H17" s="77" t="e">
        <f>+C17-#REF!</f>
        <v>#REF!</v>
      </c>
      <c r="I17" s="115">
        <f t="shared" si="1"/>
        <v>100</v>
      </c>
      <c r="J17" s="77">
        <f t="shared" si="3"/>
        <v>0</v>
      </c>
    </row>
    <row r="18" spans="1:12">
      <c r="A18" s="82" t="s">
        <v>151</v>
      </c>
      <c r="B18" s="70">
        <v>121</v>
      </c>
      <c r="C18" s="70">
        <v>101</v>
      </c>
      <c r="D18" s="70">
        <v>101</v>
      </c>
      <c r="E18" s="70">
        <f t="shared" si="0"/>
        <v>119.80198019801981</v>
      </c>
      <c r="F18" s="70">
        <f t="shared" si="2"/>
        <v>20</v>
      </c>
      <c r="G18" s="88" t="e">
        <f>+C18*100/#REF!</f>
        <v>#REF!</v>
      </c>
      <c r="H18" s="77" t="e">
        <f>+C18-#REF!</f>
        <v>#REF!</v>
      </c>
      <c r="I18" s="113">
        <f t="shared" si="1"/>
        <v>119.80198019801981</v>
      </c>
      <c r="J18" s="70">
        <f t="shared" si="3"/>
        <v>20</v>
      </c>
    </row>
    <row r="19" spans="1:12" ht="26.25" customHeight="1">
      <c r="A19" s="83" t="s">
        <v>152</v>
      </c>
      <c r="B19" s="105">
        <v>2212.1999999999998</v>
      </c>
      <c r="C19" s="70">
        <v>1766</v>
      </c>
      <c r="D19" s="70">
        <v>3232.9</v>
      </c>
      <c r="E19" s="70">
        <f t="shared" si="0"/>
        <v>125.2661381653454</v>
      </c>
      <c r="F19" s="70">
        <f t="shared" si="2"/>
        <v>446.19999999999982</v>
      </c>
      <c r="G19" s="88" t="e">
        <f>+C19*100/#REF!</f>
        <v>#REF!</v>
      </c>
      <c r="H19" s="70" t="e">
        <f>+C19-#REF!</f>
        <v>#REF!</v>
      </c>
      <c r="I19" s="113">
        <f t="shared" si="1"/>
        <v>68.427727427387168</v>
      </c>
      <c r="J19" s="70">
        <f t="shared" si="3"/>
        <v>-1020.7000000000003</v>
      </c>
    </row>
    <row r="20" spans="1:12" s="67" customFormat="1">
      <c r="A20" s="69" t="s">
        <v>153</v>
      </c>
      <c r="B20" s="70">
        <f>+B22+B21+B23</f>
        <v>28864.7</v>
      </c>
      <c r="C20" s="70">
        <v>24909.200000000001</v>
      </c>
      <c r="D20" s="70">
        <f>+D22+D21+D23</f>
        <v>26204.400000000001</v>
      </c>
      <c r="E20" s="70">
        <f t="shared" si="0"/>
        <v>115.87967497952563</v>
      </c>
      <c r="F20" s="70">
        <f>+F22+F21+F23</f>
        <v>3955.5000000000027</v>
      </c>
      <c r="G20" s="88" t="e">
        <f>+C20*100/#REF!</f>
        <v>#REF!</v>
      </c>
      <c r="H20" s="70" t="e">
        <f>+H22+H21+H23+#REF!</f>
        <v>#REF!</v>
      </c>
      <c r="I20" s="113">
        <f t="shared" si="1"/>
        <v>110.1521118590771</v>
      </c>
      <c r="J20" s="70">
        <f>+J22+J21+J23</f>
        <v>2660.3000000000011</v>
      </c>
      <c r="L20" s="84"/>
    </row>
    <row r="21" spans="1:12">
      <c r="A21" s="80" t="s">
        <v>154</v>
      </c>
      <c r="B21" s="77">
        <v>7006.6</v>
      </c>
      <c r="C21" s="77">
        <v>5823</v>
      </c>
      <c r="D21" s="77">
        <v>6572.8</v>
      </c>
      <c r="E21" s="77">
        <f t="shared" si="0"/>
        <v>120.32629228919801</v>
      </c>
      <c r="F21" s="77">
        <f t="shared" ref="F21:F27" si="4">+B21-C21</f>
        <v>1183.6000000000004</v>
      </c>
      <c r="G21" s="114" t="e">
        <f>+C21*100/#REF!</f>
        <v>#REF!</v>
      </c>
      <c r="H21" s="117" t="e">
        <f>+C21-#REF!</f>
        <v>#REF!</v>
      </c>
      <c r="I21" s="115">
        <f t="shared" si="1"/>
        <v>106.59992697176241</v>
      </c>
      <c r="J21" s="77">
        <f>+B21-D21</f>
        <v>433.80000000000018</v>
      </c>
    </row>
    <row r="22" spans="1:12">
      <c r="A22" s="80" t="s">
        <v>155</v>
      </c>
      <c r="B22" s="77">
        <v>21175.9</v>
      </c>
      <c r="C22" s="77">
        <v>18397.8</v>
      </c>
      <c r="D22" s="77">
        <v>18943.2</v>
      </c>
      <c r="E22" s="77">
        <f t="shared" si="0"/>
        <v>115.10017502092641</v>
      </c>
      <c r="F22" s="77">
        <f t="shared" si="4"/>
        <v>2778.1000000000022</v>
      </c>
      <c r="G22" s="114" t="e">
        <f>+C22*100/#REF!</f>
        <v>#REF!</v>
      </c>
      <c r="H22" s="77" t="e">
        <f>+C22-#REF!</f>
        <v>#REF!</v>
      </c>
      <c r="I22" s="115">
        <f t="shared" si="1"/>
        <v>111.78628742767853</v>
      </c>
      <c r="J22" s="77">
        <f>+B22-D22</f>
        <v>2232.7000000000007</v>
      </c>
    </row>
    <row r="23" spans="1:12">
      <c r="A23" s="80" t="s">
        <v>156</v>
      </c>
      <c r="B23" s="77">
        <v>682.2</v>
      </c>
      <c r="C23" s="77">
        <v>688.4</v>
      </c>
      <c r="D23" s="77">
        <v>688.4</v>
      </c>
      <c r="E23" s="77">
        <f t="shared" si="0"/>
        <v>99.099360836722838</v>
      </c>
      <c r="F23" s="77">
        <f t="shared" si="4"/>
        <v>-6.1999999999999318</v>
      </c>
      <c r="G23" s="114" t="e">
        <f>+C23*100/#REF!</f>
        <v>#REF!</v>
      </c>
      <c r="H23" s="77" t="e">
        <f>+C23-#REF!</f>
        <v>#REF!</v>
      </c>
      <c r="I23" s="115">
        <f t="shared" si="1"/>
        <v>99.099360836722838</v>
      </c>
      <c r="J23" s="77">
        <f>+B23-D23</f>
        <v>-6.1999999999999318</v>
      </c>
    </row>
    <row r="24" spans="1:12">
      <c r="A24" s="82" t="s">
        <v>205</v>
      </c>
      <c r="B24" s="70">
        <v>4518.7</v>
      </c>
      <c r="C24" s="70">
        <v>1045.2</v>
      </c>
      <c r="D24" s="70">
        <v>12204.8</v>
      </c>
      <c r="E24" s="70"/>
      <c r="F24" s="70">
        <f t="shared" si="4"/>
        <v>3473.5</v>
      </c>
      <c r="G24" s="88" t="e">
        <f>+C24*100/#REF!</f>
        <v>#REF!</v>
      </c>
      <c r="H24" s="118" t="e">
        <f>+#REF!+#REF!</f>
        <v>#REF!</v>
      </c>
      <c r="I24" s="113">
        <f t="shared" si="1"/>
        <v>37.023957787100159</v>
      </c>
      <c r="J24" s="70">
        <f>+B24-D24</f>
        <v>-7686.0999999999995</v>
      </c>
    </row>
    <row r="25" spans="1:12">
      <c r="A25" s="69" t="s">
        <v>157</v>
      </c>
      <c r="B25" s="70">
        <v>350</v>
      </c>
      <c r="C25" s="70">
        <v>250</v>
      </c>
      <c r="D25" s="70">
        <v>332.8</v>
      </c>
      <c r="E25" s="70">
        <f t="shared" ref="E25:E31" si="5">+B25*100/C25</f>
        <v>140</v>
      </c>
      <c r="F25" s="70">
        <f t="shared" si="4"/>
        <v>100</v>
      </c>
      <c r="G25" s="88" t="e">
        <f>+C25*100/#REF!</f>
        <v>#REF!</v>
      </c>
      <c r="H25" s="70" t="e">
        <f>+C25-#REF!</f>
        <v>#REF!</v>
      </c>
      <c r="I25" s="113">
        <f t="shared" si="1"/>
        <v>105.16826923076923</v>
      </c>
      <c r="J25" s="70">
        <f>+B25-D25</f>
        <v>17.199999999999989</v>
      </c>
    </row>
    <row r="26" spans="1:12">
      <c r="A26" s="69" t="s">
        <v>158</v>
      </c>
      <c r="B26" s="70">
        <v>110</v>
      </c>
      <c r="C26" s="70">
        <f>50+50</f>
        <v>100</v>
      </c>
      <c r="D26" s="70">
        <f>50+50</f>
        <v>100</v>
      </c>
      <c r="E26" s="70">
        <f t="shared" si="5"/>
        <v>110</v>
      </c>
      <c r="F26" s="70">
        <f t="shared" si="4"/>
        <v>10</v>
      </c>
      <c r="G26" s="88" t="e">
        <f>+C26*100/#REF!</f>
        <v>#REF!</v>
      </c>
      <c r="H26" s="70" t="e">
        <f>+C26-#REF!</f>
        <v>#REF!</v>
      </c>
      <c r="I26" s="113">
        <f t="shared" si="1"/>
        <v>110</v>
      </c>
      <c r="J26" s="70">
        <f t="shared" ref="J26:J27" si="6">+B26-D26</f>
        <v>10</v>
      </c>
    </row>
    <row r="27" spans="1:12">
      <c r="A27" s="82" t="s">
        <v>159</v>
      </c>
      <c r="B27" s="70">
        <v>1784</v>
      </c>
      <c r="C27" s="70">
        <v>1600</v>
      </c>
      <c r="D27" s="70">
        <v>1700</v>
      </c>
      <c r="E27" s="70">
        <f t="shared" si="5"/>
        <v>111.5</v>
      </c>
      <c r="F27" s="70">
        <f t="shared" si="4"/>
        <v>184</v>
      </c>
      <c r="G27" s="88" t="e">
        <f>+C27*100/#REF!</f>
        <v>#REF!</v>
      </c>
      <c r="H27" s="70" t="e">
        <f>+C27-#REF!</f>
        <v>#REF!</v>
      </c>
      <c r="I27" s="113">
        <f t="shared" si="1"/>
        <v>104.94117647058823</v>
      </c>
      <c r="J27" s="70">
        <f t="shared" si="6"/>
        <v>84</v>
      </c>
    </row>
    <row r="28" spans="1:12" s="67" customFormat="1">
      <c r="A28" s="69" t="s">
        <v>160</v>
      </c>
      <c r="B28" s="70">
        <f>+B30+B29+B31+B32</f>
        <v>2620.5</v>
      </c>
      <c r="C28" s="70">
        <f t="shared" ref="C28:D28" si="7">+C30+C29+C31+C32</f>
        <v>2308</v>
      </c>
      <c r="D28" s="70">
        <f t="shared" si="7"/>
        <v>2382.5</v>
      </c>
      <c r="E28" s="70">
        <f t="shared" si="5"/>
        <v>113.53986135181975</v>
      </c>
      <c r="F28" s="70">
        <f>+F30+F29+F31+F32</f>
        <v>312.49999999999977</v>
      </c>
      <c r="G28" s="88" t="e">
        <f>+C28*100/#REF!</f>
        <v>#REF!</v>
      </c>
      <c r="H28" s="70" t="e">
        <f>+H30+H29+H31</f>
        <v>#REF!</v>
      </c>
      <c r="I28" s="113">
        <f t="shared" si="1"/>
        <v>109.98950682056663</v>
      </c>
      <c r="J28" s="70">
        <f>+J30+J29+J31+J32</f>
        <v>237.99999999999972</v>
      </c>
    </row>
    <row r="29" spans="1:12">
      <c r="A29" s="80" t="s">
        <v>161</v>
      </c>
      <c r="B29" s="77">
        <v>305.7</v>
      </c>
      <c r="C29" s="75">
        <v>259.10000000000002</v>
      </c>
      <c r="D29" s="75">
        <v>279.5</v>
      </c>
      <c r="E29" s="77">
        <f t="shared" si="5"/>
        <v>117.98533384793515</v>
      </c>
      <c r="F29" s="77">
        <f>+B29-C29</f>
        <v>46.599999999999966</v>
      </c>
      <c r="G29" s="114" t="e">
        <f>+C29*100/#REF!</f>
        <v>#REF!</v>
      </c>
      <c r="H29" s="77" t="e">
        <f>+C29-#REF!</f>
        <v>#REF!</v>
      </c>
      <c r="I29" s="115">
        <f t="shared" si="1"/>
        <v>109.37388193202146</v>
      </c>
      <c r="J29" s="77">
        <f>+B29-D29</f>
        <v>26.199999999999989</v>
      </c>
    </row>
    <row r="30" spans="1:12">
      <c r="A30" s="80" t="s">
        <v>162</v>
      </c>
      <c r="B30" s="77">
        <v>151.6</v>
      </c>
      <c r="C30" s="75">
        <v>148.69999999999999</v>
      </c>
      <c r="D30" s="75">
        <v>153.6</v>
      </c>
      <c r="E30" s="77">
        <f t="shared" si="5"/>
        <v>101.9502353732347</v>
      </c>
      <c r="F30" s="77">
        <f>+B30-C30</f>
        <v>2.9000000000000057</v>
      </c>
      <c r="G30" s="114" t="e">
        <f>+C30*100/#REF!</f>
        <v>#REF!</v>
      </c>
      <c r="H30" s="77" t="e">
        <f>+C30-#REF!</f>
        <v>#REF!</v>
      </c>
      <c r="I30" s="115">
        <f t="shared" si="1"/>
        <v>98.697916666666671</v>
      </c>
      <c r="J30" s="77">
        <f t="shared" ref="J30:J32" si="8">+B30-D30</f>
        <v>-2</v>
      </c>
      <c r="L30" s="66" t="s">
        <v>163</v>
      </c>
    </row>
    <row r="31" spans="1:12" ht="25.5">
      <c r="A31" s="73" t="s">
        <v>164</v>
      </c>
      <c r="B31" s="106">
        <v>2063.1999999999998</v>
      </c>
      <c r="C31" s="77">
        <v>1675.2</v>
      </c>
      <c r="D31" s="77">
        <v>1724.4</v>
      </c>
      <c r="E31" s="77">
        <f t="shared" si="5"/>
        <v>123.16141356255967</v>
      </c>
      <c r="F31" s="77">
        <f>+B31-C31</f>
        <v>387.99999999999977</v>
      </c>
      <c r="G31" s="114" t="e">
        <f>+C31*100/#REF!</f>
        <v>#REF!</v>
      </c>
      <c r="H31" s="77" t="e">
        <f>+C31-#REF!</f>
        <v>#REF!</v>
      </c>
      <c r="I31" s="115">
        <f t="shared" si="1"/>
        <v>119.64741359313382</v>
      </c>
      <c r="J31" s="77">
        <f t="shared" si="8"/>
        <v>338.79999999999973</v>
      </c>
    </row>
    <row r="32" spans="1:12">
      <c r="A32" s="85" t="s">
        <v>165</v>
      </c>
      <c r="B32" s="106">
        <v>100</v>
      </c>
      <c r="C32" s="77">
        <v>225</v>
      </c>
      <c r="D32" s="77">
        <v>225</v>
      </c>
      <c r="E32" s="77"/>
      <c r="F32" s="77">
        <f>+B32-C32</f>
        <v>-125</v>
      </c>
      <c r="G32" s="114"/>
      <c r="H32" s="77"/>
      <c r="I32" s="115">
        <f t="shared" si="1"/>
        <v>44.444444444444443</v>
      </c>
      <c r="J32" s="77">
        <f t="shared" si="8"/>
        <v>-125</v>
      </c>
    </row>
    <row r="33" spans="1:11" s="67" customFormat="1">
      <c r="A33" s="86" t="s">
        <v>166</v>
      </c>
      <c r="B33" s="70">
        <f>+B7+B18+B19+B20+B24+B25+B26+B27+B28</f>
        <v>89680.099999999991</v>
      </c>
      <c r="C33" s="70">
        <f t="shared" ref="C33:D33" si="9">+C7+C18+C19+C20+C24+C25+C26+C27+C28</f>
        <v>74936.399999999994</v>
      </c>
      <c r="D33" s="70">
        <f t="shared" si="9"/>
        <v>92803.5</v>
      </c>
      <c r="E33" s="70">
        <f>+B33*100/C33</f>
        <v>119.674951025136</v>
      </c>
      <c r="F33" s="70">
        <f>+F7+F18+F19+F20+F24+F25+F26+F27+F28</f>
        <v>14743.700000000003</v>
      </c>
      <c r="G33" s="88" t="e">
        <f>+C33*100/#REF!</f>
        <v>#REF!</v>
      </c>
      <c r="H33" s="70" t="e">
        <f>+H7+H18+H19+H20+H24+H25+H26+H27+H28+#REF!</f>
        <v>#REF!</v>
      </c>
      <c r="I33" s="113">
        <f t="shared" si="1"/>
        <v>96.634394176943758</v>
      </c>
      <c r="J33" s="70">
        <f>+J7+J18+J19+J20+J24+J25+J26+J27+J28</f>
        <v>-3123.3999999999983</v>
      </c>
      <c r="K33" s="87"/>
    </row>
    <row r="34" spans="1:11">
      <c r="A34" s="82" t="s">
        <v>169</v>
      </c>
      <c r="B34" s="70">
        <v>8822.7999999999993</v>
      </c>
      <c r="C34" s="70">
        <v>7355.8</v>
      </c>
      <c r="D34" s="70">
        <v>7372.4</v>
      </c>
      <c r="E34" s="70">
        <f>+B34*100/C34</f>
        <v>119.94344598819977</v>
      </c>
      <c r="F34" s="119">
        <f>+B34-C34</f>
        <v>1466.9999999999991</v>
      </c>
      <c r="G34" s="88" t="e">
        <f>+C34*100/#REF!</f>
        <v>#REF!</v>
      </c>
      <c r="H34" s="70" t="e">
        <f>+C34-#REF!</f>
        <v>#REF!</v>
      </c>
      <c r="I34" s="113">
        <f t="shared" si="1"/>
        <v>119.67337637675654</v>
      </c>
      <c r="J34" s="70">
        <f>+B34-D34</f>
        <v>1450.3999999999996</v>
      </c>
    </row>
    <row r="35" spans="1:11" ht="15" customHeight="1">
      <c r="A35" s="83" t="s">
        <v>167</v>
      </c>
      <c r="B35" s="88">
        <f>1575+563.7</f>
        <v>2138.6999999999998</v>
      </c>
      <c r="C35" s="105">
        <v>3840.7</v>
      </c>
      <c r="D35" s="105">
        <v>3840.7</v>
      </c>
      <c r="E35" s="70">
        <f>+B35*100/C35</f>
        <v>55.685161559090787</v>
      </c>
      <c r="F35" s="120">
        <f>+B35-C35</f>
        <v>-1702</v>
      </c>
      <c r="G35" s="88" t="e">
        <f>+C35*100/#REF!</f>
        <v>#REF!</v>
      </c>
      <c r="H35" s="70" t="e">
        <f>+C35-#REF!</f>
        <v>#REF!</v>
      </c>
      <c r="I35" s="113">
        <f t="shared" si="1"/>
        <v>55.685161559090787</v>
      </c>
      <c r="J35" s="70">
        <f>+B35-D35</f>
        <v>-1702</v>
      </c>
    </row>
    <row r="36" spans="1:11">
      <c r="A36" s="89" t="s">
        <v>168</v>
      </c>
      <c r="B36" s="70">
        <f>+B33+B34+B35</f>
        <v>100641.59999999999</v>
      </c>
      <c r="C36" s="70">
        <f t="shared" ref="C36:D36" si="10">+C33+C34+C35</f>
        <v>86132.9</v>
      </c>
      <c r="D36" s="70">
        <f t="shared" si="10"/>
        <v>104016.59999999999</v>
      </c>
      <c r="E36" s="70">
        <f>+B36*100/C36</f>
        <v>116.84455068852901</v>
      </c>
      <c r="F36" s="119">
        <f>+F33+F34+F35</f>
        <v>14508.7</v>
      </c>
      <c r="G36" s="88" t="e">
        <f>+C36*100/#REF!</f>
        <v>#REF!</v>
      </c>
      <c r="H36" s="118" t="e">
        <f>+H33+H34+H35</f>
        <v>#REF!</v>
      </c>
      <c r="I36" s="113">
        <f t="shared" si="1"/>
        <v>96.755325592261244</v>
      </c>
      <c r="J36" s="119">
        <f>+J33+J34+J35</f>
        <v>-3374.9999999999986</v>
      </c>
    </row>
    <row r="37" spans="1:11">
      <c r="A37" s="90"/>
      <c r="B37" s="91"/>
      <c r="C37" s="90"/>
      <c r="D37" s="90"/>
      <c r="E37" s="121"/>
      <c r="F37" s="122"/>
      <c r="G37" s="122"/>
    </row>
    <row r="38" spans="1:11">
      <c r="A38" s="67"/>
      <c r="B38" s="92"/>
      <c r="C38" s="93"/>
      <c r="D38" s="93"/>
      <c r="F38" s="72"/>
      <c r="H38" s="72"/>
    </row>
    <row r="39" spans="1:11">
      <c r="A39" s="67"/>
      <c r="B39" s="92"/>
      <c r="C39" s="93"/>
      <c r="D39" s="93"/>
      <c r="F39" s="72"/>
      <c r="H39" s="72"/>
    </row>
    <row r="40" spans="1:11">
      <c r="A40" s="67"/>
      <c r="B40" s="95"/>
      <c r="C40" s="93"/>
      <c r="D40" s="93"/>
      <c r="F40" s="72"/>
      <c r="H40" s="72"/>
      <c r="J40" s="72"/>
    </row>
    <row r="41" spans="1:11">
      <c r="A41" s="67"/>
      <c r="B41" s="96"/>
      <c r="C41" s="1"/>
      <c r="D41" s="1"/>
      <c r="F41" s="72"/>
      <c r="H41" s="72"/>
    </row>
    <row r="42" spans="1:11">
      <c r="A42" s="67"/>
      <c r="B42" s="92"/>
      <c r="C42" s="93"/>
      <c r="D42" s="93"/>
      <c r="F42" s="72"/>
      <c r="H42" s="72"/>
    </row>
    <row r="43" spans="1:11">
      <c r="A43" s="67"/>
      <c r="B43" s="92"/>
      <c r="C43" s="93"/>
      <c r="D43" s="93"/>
      <c r="F43" s="72"/>
      <c r="H43" s="72"/>
    </row>
    <row r="44" spans="1:11">
      <c r="A44" s="67"/>
      <c r="B44" s="92"/>
      <c r="C44" s="97"/>
      <c r="D44" s="97"/>
      <c r="F44" s="72"/>
      <c r="H44" s="72"/>
    </row>
    <row r="45" spans="1:11">
      <c r="A45" s="67"/>
      <c r="B45" s="98"/>
      <c r="C45" s="97"/>
      <c r="D45" s="97"/>
      <c r="E45" s="72"/>
      <c r="H45" s="72"/>
      <c r="I45" s="99"/>
    </row>
    <row r="46" spans="1:11">
      <c r="A46" s="100"/>
      <c r="B46" s="92"/>
      <c r="C46" s="97"/>
      <c r="D46" s="97"/>
      <c r="E46" s="72"/>
      <c r="H46" s="72"/>
    </row>
    <row r="47" spans="1:11">
      <c r="A47" s="67"/>
      <c r="B47" s="16"/>
      <c r="C47" s="93"/>
      <c r="D47" s="93"/>
      <c r="F47" s="72"/>
      <c r="H47" s="72"/>
    </row>
    <row r="48" spans="1:11">
      <c r="C48" s="87"/>
      <c r="D48" s="87"/>
      <c r="F48" s="72"/>
      <c r="H48" s="72"/>
    </row>
    <row r="49" spans="1:8">
      <c r="C49" s="87"/>
      <c r="D49" s="87"/>
      <c r="F49" s="72"/>
      <c r="H49" s="72"/>
    </row>
    <row r="50" spans="1:8">
      <c r="A50" s="101"/>
      <c r="B50" s="92"/>
      <c r="C50" s="92"/>
      <c r="D50" s="92"/>
      <c r="F50" s="72"/>
      <c r="H50" s="72"/>
    </row>
    <row r="51" spans="1:8">
      <c r="B51" s="94"/>
      <c r="C51" s="94"/>
      <c r="D51" s="94"/>
      <c r="F51" s="72"/>
    </row>
    <row r="52" spans="1:8">
      <c r="B52" s="72"/>
      <c r="C52" s="72"/>
      <c r="D52" s="72"/>
    </row>
    <row r="53" spans="1:8">
      <c r="B53" s="72"/>
      <c r="C53" s="72"/>
      <c r="D53" s="72"/>
    </row>
    <row r="54" spans="1:8">
      <c r="B54" s="98"/>
      <c r="C54" s="99"/>
      <c r="D54" s="99"/>
    </row>
    <row r="55" spans="1:8">
      <c r="A55" s="101"/>
      <c r="B55" s="92"/>
    </row>
    <row r="57" spans="1:8">
      <c r="B57" s="72"/>
    </row>
  </sheetData>
  <mergeCells count="10">
    <mergeCell ref="E1:J1"/>
    <mergeCell ref="A2:J2"/>
    <mergeCell ref="I5:J5"/>
    <mergeCell ref="E4:J4"/>
    <mergeCell ref="A4:A6"/>
    <mergeCell ref="B5:B6"/>
    <mergeCell ref="C5:C6"/>
    <mergeCell ref="E5:F5"/>
    <mergeCell ref="G5:H5"/>
    <mergeCell ref="D5:D6"/>
  </mergeCells>
  <pageMargins left="0.70866141732283472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BED7-3C82-4494-B5D3-50A23A1335B3}">
  <dimension ref="A1:Q51"/>
  <sheetViews>
    <sheetView workbookViewId="0">
      <selection activeCell="J14" sqref="J14"/>
    </sheetView>
  </sheetViews>
  <sheetFormatPr defaultColWidth="9.28515625" defaultRowHeight="12.75"/>
  <cols>
    <col min="1" max="1" width="3.7109375" style="1" customWidth="1"/>
    <col min="2" max="2" width="50.7109375" style="19" customWidth="1"/>
    <col min="3" max="3" width="9.28515625" style="1" customWidth="1"/>
    <col min="4" max="4" width="9.5703125" style="123" customWidth="1"/>
    <col min="5" max="5" width="10.140625" style="123" customWidth="1"/>
    <col min="6" max="6" width="6.85546875" style="1" customWidth="1"/>
    <col min="7" max="7" width="6.7109375" style="1" customWidth="1"/>
    <col min="8" max="247" width="9.28515625" style="1"/>
    <col min="248" max="248" width="3.7109375" style="1" customWidth="1"/>
    <col min="249" max="249" width="58.7109375" style="1" customWidth="1"/>
    <col min="250" max="250" width="9.5703125" style="1" customWidth="1"/>
    <col min="251" max="251" width="0" style="1" hidden="1" customWidth="1"/>
    <col min="252" max="252" width="8.7109375" style="1" customWidth="1"/>
    <col min="253" max="253" width="11.42578125" style="1" customWidth="1"/>
    <col min="254" max="256" width="0" style="1" hidden="1" customWidth="1"/>
    <col min="257" max="257" width="0.140625" style="1" customWidth="1"/>
    <col min="258" max="258" width="11.42578125" style="1" customWidth="1"/>
    <col min="259" max="259" width="8.42578125" style="1" customWidth="1"/>
    <col min="260" max="260" width="0" style="1" hidden="1" customWidth="1"/>
    <col min="261" max="261" width="9.28515625" style="1"/>
    <col min="262" max="262" width="9.7109375" style="1" customWidth="1"/>
    <col min="263" max="503" width="9.28515625" style="1"/>
    <col min="504" max="504" width="3.7109375" style="1" customWidth="1"/>
    <col min="505" max="505" width="58.7109375" style="1" customWidth="1"/>
    <col min="506" max="506" width="9.5703125" style="1" customWidth="1"/>
    <col min="507" max="507" width="0" style="1" hidden="1" customWidth="1"/>
    <col min="508" max="508" width="8.7109375" style="1" customWidth="1"/>
    <col min="509" max="509" width="11.42578125" style="1" customWidth="1"/>
    <col min="510" max="512" width="0" style="1" hidden="1" customWidth="1"/>
    <col min="513" max="513" width="0.140625" style="1" customWidth="1"/>
    <col min="514" max="514" width="11.42578125" style="1" customWidth="1"/>
    <col min="515" max="515" width="8.42578125" style="1" customWidth="1"/>
    <col min="516" max="516" width="0" style="1" hidden="1" customWidth="1"/>
    <col min="517" max="517" width="9.28515625" style="1"/>
    <col min="518" max="518" width="9.7109375" style="1" customWidth="1"/>
    <col min="519" max="759" width="9.28515625" style="1"/>
    <col min="760" max="760" width="3.7109375" style="1" customWidth="1"/>
    <col min="761" max="761" width="58.7109375" style="1" customWidth="1"/>
    <col min="762" max="762" width="9.5703125" style="1" customWidth="1"/>
    <col min="763" max="763" width="0" style="1" hidden="1" customWidth="1"/>
    <col min="764" max="764" width="8.7109375" style="1" customWidth="1"/>
    <col min="765" max="765" width="11.42578125" style="1" customWidth="1"/>
    <col min="766" max="768" width="0" style="1" hidden="1" customWidth="1"/>
    <col min="769" max="769" width="0.140625" style="1" customWidth="1"/>
    <col min="770" max="770" width="11.42578125" style="1" customWidth="1"/>
    <col min="771" max="771" width="8.42578125" style="1" customWidth="1"/>
    <col min="772" max="772" width="0" style="1" hidden="1" customWidth="1"/>
    <col min="773" max="773" width="9.28515625" style="1"/>
    <col min="774" max="774" width="9.7109375" style="1" customWidth="1"/>
    <col min="775" max="1015" width="9.28515625" style="1"/>
    <col min="1016" max="1016" width="3.7109375" style="1" customWidth="1"/>
    <col min="1017" max="1017" width="58.7109375" style="1" customWidth="1"/>
    <col min="1018" max="1018" width="9.5703125" style="1" customWidth="1"/>
    <col min="1019" max="1019" width="0" style="1" hidden="1" customWidth="1"/>
    <col min="1020" max="1020" width="8.7109375" style="1" customWidth="1"/>
    <col min="1021" max="1021" width="11.42578125" style="1" customWidth="1"/>
    <col min="1022" max="1024" width="0" style="1" hidden="1" customWidth="1"/>
    <col min="1025" max="1025" width="0.140625" style="1" customWidth="1"/>
    <col min="1026" max="1026" width="11.42578125" style="1" customWidth="1"/>
    <col min="1027" max="1027" width="8.42578125" style="1" customWidth="1"/>
    <col min="1028" max="1028" width="0" style="1" hidden="1" customWidth="1"/>
    <col min="1029" max="1029" width="9.28515625" style="1"/>
    <col min="1030" max="1030" width="9.7109375" style="1" customWidth="1"/>
    <col min="1031" max="1271" width="9.28515625" style="1"/>
    <col min="1272" max="1272" width="3.7109375" style="1" customWidth="1"/>
    <col min="1273" max="1273" width="58.7109375" style="1" customWidth="1"/>
    <col min="1274" max="1274" width="9.5703125" style="1" customWidth="1"/>
    <col min="1275" max="1275" width="0" style="1" hidden="1" customWidth="1"/>
    <col min="1276" max="1276" width="8.7109375" style="1" customWidth="1"/>
    <col min="1277" max="1277" width="11.42578125" style="1" customWidth="1"/>
    <col min="1278" max="1280" width="0" style="1" hidden="1" customWidth="1"/>
    <col min="1281" max="1281" width="0.140625" style="1" customWidth="1"/>
    <col min="1282" max="1282" width="11.42578125" style="1" customWidth="1"/>
    <col min="1283" max="1283" width="8.42578125" style="1" customWidth="1"/>
    <col min="1284" max="1284" width="0" style="1" hidden="1" customWidth="1"/>
    <col min="1285" max="1285" width="9.28515625" style="1"/>
    <col min="1286" max="1286" width="9.7109375" style="1" customWidth="1"/>
    <col min="1287" max="1527" width="9.28515625" style="1"/>
    <col min="1528" max="1528" width="3.7109375" style="1" customWidth="1"/>
    <col min="1529" max="1529" width="58.7109375" style="1" customWidth="1"/>
    <col min="1530" max="1530" width="9.5703125" style="1" customWidth="1"/>
    <col min="1531" max="1531" width="0" style="1" hidden="1" customWidth="1"/>
    <col min="1532" max="1532" width="8.7109375" style="1" customWidth="1"/>
    <col min="1533" max="1533" width="11.42578125" style="1" customWidth="1"/>
    <col min="1534" max="1536" width="0" style="1" hidden="1" customWidth="1"/>
    <col min="1537" max="1537" width="0.140625" style="1" customWidth="1"/>
    <col min="1538" max="1538" width="11.42578125" style="1" customWidth="1"/>
    <col min="1539" max="1539" width="8.42578125" style="1" customWidth="1"/>
    <col min="1540" max="1540" width="0" style="1" hidden="1" customWidth="1"/>
    <col min="1541" max="1541" width="9.28515625" style="1"/>
    <col min="1542" max="1542" width="9.7109375" style="1" customWidth="1"/>
    <col min="1543" max="1783" width="9.28515625" style="1"/>
    <col min="1784" max="1784" width="3.7109375" style="1" customWidth="1"/>
    <col min="1785" max="1785" width="58.7109375" style="1" customWidth="1"/>
    <col min="1786" max="1786" width="9.5703125" style="1" customWidth="1"/>
    <col min="1787" max="1787" width="0" style="1" hidden="1" customWidth="1"/>
    <col min="1788" max="1788" width="8.7109375" style="1" customWidth="1"/>
    <col min="1789" max="1789" width="11.42578125" style="1" customWidth="1"/>
    <col min="1790" max="1792" width="0" style="1" hidden="1" customWidth="1"/>
    <col min="1793" max="1793" width="0.140625" style="1" customWidth="1"/>
    <col min="1794" max="1794" width="11.42578125" style="1" customWidth="1"/>
    <col min="1795" max="1795" width="8.42578125" style="1" customWidth="1"/>
    <col min="1796" max="1796" width="0" style="1" hidden="1" customWidth="1"/>
    <col min="1797" max="1797" width="9.28515625" style="1"/>
    <col min="1798" max="1798" width="9.7109375" style="1" customWidth="1"/>
    <col min="1799" max="2039" width="9.28515625" style="1"/>
    <col min="2040" max="2040" width="3.7109375" style="1" customWidth="1"/>
    <col min="2041" max="2041" width="58.7109375" style="1" customWidth="1"/>
    <col min="2042" max="2042" width="9.5703125" style="1" customWidth="1"/>
    <col min="2043" max="2043" width="0" style="1" hidden="1" customWidth="1"/>
    <col min="2044" max="2044" width="8.7109375" style="1" customWidth="1"/>
    <col min="2045" max="2045" width="11.42578125" style="1" customWidth="1"/>
    <col min="2046" max="2048" width="0" style="1" hidden="1" customWidth="1"/>
    <col min="2049" max="2049" width="0.140625" style="1" customWidth="1"/>
    <col min="2050" max="2050" width="11.42578125" style="1" customWidth="1"/>
    <col min="2051" max="2051" width="8.42578125" style="1" customWidth="1"/>
    <col min="2052" max="2052" width="0" style="1" hidden="1" customWidth="1"/>
    <col min="2053" max="2053" width="9.28515625" style="1"/>
    <col min="2054" max="2054" width="9.7109375" style="1" customWidth="1"/>
    <col min="2055" max="2295" width="9.28515625" style="1"/>
    <col min="2296" max="2296" width="3.7109375" style="1" customWidth="1"/>
    <col min="2297" max="2297" width="58.7109375" style="1" customWidth="1"/>
    <col min="2298" max="2298" width="9.5703125" style="1" customWidth="1"/>
    <col min="2299" max="2299" width="0" style="1" hidden="1" customWidth="1"/>
    <col min="2300" max="2300" width="8.7109375" style="1" customWidth="1"/>
    <col min="2301" max="2301" width="11.42578125" style="1" customWidth="1"/>
    <col min="2302" max="2304" width="0" style="1" hidden="1" customWidth="1"/>
    <col min="2305" max="2305" width="0.140625" style="1" customWidth="1"/>
    <col min="2306" max="2306" width="11.42578125" style="1" customWidth="1"/>
    <col min="2307" max="2307" width="8.42578125" style="1" customWidth="1"/>
    <col min="2308" max="2308" width="0" style="1" hidden="1" customWidth="1"/>
    <col min="2309" max="2309" width="9.28515625" style="1"/>
    <col min="2310" max="2310" width="9.7109375" style="1" customWidth="1"/>
    <col min="2311" max="2551" width="9.28515625" style="1"/>
    <col min="2552" max="2552" width="3.7109375" style="1" customWidth="1"/>
    <col min="2553" max="2553" width="58.7109375" style="1" customWidth="1"/>
    <col min="2554" max="2554" width="9.5703125" style="1" customWidth="1"/>
    <col min="2555" max="2555" width="0" style="1" hidden="1" customWidth="1"/>
    <col min="2556" max="2556" width="8.7109375" style="1" customWidth="1"/>
    <col min="2557" max="2557" width="11.42578125" style="1" customWidth="1"/>
    <col min="2558" max="2560" width="0" style="1" hidden="1" customWidth="1"/>
    <col min="2561" max="2561" width="0.140625" style="1" customWidth="1"/>
    <col min="2562" max="2562" width="11.42578125" style="1" customWidth="1"/>
    <col min="2563" max="2563" width="8.42578125" style="1" customWidth="1"/>
    <col min="2564" max="2564" width="0" style="1" hidden="1" customWidth="1"/>
    <col min="2565" max="2565" width="9.28515625" style="1"/>
    <col min="2566" max="2566" width="9.7109375" style="1" customWidth="1"/>
    <col min="2567" max="2807" width="9.28515625" style="1"/>
    <col min="2808" max="2808" width="3.7109375" style="1" customWidth="1"/>
    <col min="2809" max="2809" width="58.7109375" style="1" customWidth="1"/>
    <col min="2810" max="2810" width="9.5703125" style="1" customWidth="1"/>
    <col min="2811" max="2811" width="0" style="1" hidden="1" customWidth="1"/>
    <col min="2812" max="2812" width="8.7109375" style="1" customWidth="1"/>
    <col min="2813" max="2813" width="11.42578125" style="1" customWidth="1"/>
    <col min="2814" max="2816" width="0" style="1" hidden="1" customWidth="1"/>
    <col min="2817" max="2817" width="0.140625" style="1" customWidth="1"/>
    <col min="2818" max="2818" width="11.42578125" style="1" customWidth="1"/>
    <col min="2819" max="2819" width="8.42578125" style="1" customWidth="1"/>
    <col min="2820" max="2820" width="0" style="1" hidden="1" customWidth="1"/>
    <col min="2821" max="2821" width="9.28515625" style="1"/>
    <col min="2822" max="2822" width="9.7109375" style="1" customWidth="1"/>
    <col min="2823" max="3063" width="9.28515625" style="1"/>
    <col min="3064" max="3064" width="3.7109375" style="1" customWidth="1"/>
    <col min="3065" max="3065" width="58.7109375" style="1" customWidth="1"/>
    <col min="3066" max="3066" width="9.5703125" style="1" customWidth="1"/>
    <col min="3067" max="3067" width="0" style="1" hidden="1" customWidth="1"/>
    <col min="3068" max="3068" width="8.7109375" style="1" customWidth="1"/>
    <col min="3069" max="3069" width="11.42578125" style="1" customWidth="1"/>
    <col min="3070" max="3072" width="0" style="1" hidden="1" customWidth="1"/>
    <col min="3073" max="3073" width="0.140625" style="1" customWidth="1"/>
    <col min="3074" max="3074" width="11.42578125" style="1" customWidth="1"/>
    <col min="3075" max="3075" width="8.42578125" style="1" customWidth="1"/>
    <col min="3076" max="3076" width="0" style="1" hidden="1" customWidth="1"/>
    <col min="3077" max="3077" width="9.28515625" style="1"/>
    <col min="3078" max="3078" width="9.7109375" style="1" customWidth="1"/>
    <col min="3079" max="3319" width="9.28515625" style="1"/>
    <col min="3320" max="3320" width="3.7109375" style="1" customWidth="1"/>
    <col min="3321" max="3321" width="58.7109375" style="1" customWidth="1"/>
    <col min="3322" max="3322" width="9.5703125" style="1" customWidth="1"/>
    <col min="3323" max="3323" width="0" style="1" hidden="1" customWidth="1"/>
    <col min="3324" max="3324" width="8.7109375" style="1" customWidth="1"/>
    <col min="3325" max="3325" width="11.42578125" style="1" customWidth="1"/>
    <col min="3326" max="3328" width="0" style="1" hidden="1" customWidth="1"/>
    <col min="3329" max="3329" width="0.140625" style="1" customWidth="1"/>
    <col min="3330" max="3330" width="11.42578125" style="1" customWidth="1"/>
    <col min="3331" max="3331" width="8.42578125" style="1" customWidth="1"/>
    <col min="3332" max="3332" width="0" style="1" hidden="1" customWidth="1"/>
    <col min="3333" max="3333" width="9.28515625" style="1"/>
    <col min="3334" max="3334" width="9.7109375" style="1" customWidth="1"/>
    <col min="3335" max="3575" width="9.28515625" style="1"/>
    <col min="3576" max="3576" width="3.7109375" style="1" customWidth="1"/>
    <col min="3577" max="3577" width="58.7109375" style="1" customWidth="1"/>
    <col min="3578" max="3578" width="9.5703125" style="1" customWidth="1"/>
    <col min="3579" max="3579" width="0" style="1" hidden="1" customWidth="1"/>
    <col min="3580" max="3580" width="8.7109375" style="1" customWidth="1"/>
    <col min="3581" max="3581" width="11.42578125" style="1" customWidth="1"/>
    <col min="3582" max="3584" width="0" style="1" hidden="1" customWidth="1"/>
    <col min="3585" max="3585" width="0.140625" style="1" customWidth="1"/>
    <col min="3586" max="3586" width="11.42578125" style="1" customWidth="1"/>
    <col min="3587" max="3587" width="8.42578125" style="1" customWidth="1"/>
    <col min="3588" max="3588" width="0" style="1" hidden="1" customWidth="1"/>
    <col min="3589" max="3589" width="9.28515625" style="1"/>
    <col min="3590" max="3590" width="9.7109375" style="1" customWidth="1"/>
    <col min="3591" max="3831" width="9.28515625" style="1"/>
    <col min="3832" max="3832" width="3.7109375" style="1" customWidth="1"/>
    <col min="3833" max="3833" width="58.7109375" style="1" customWidth="1"/>
    <col min="3834" max="3834" width="9.5703125" style="1" customWidth="1"/>
    <col min="3835" max="3835" width="0" style="1" hidden="1" customWidth="1"/>
    <col min="3836" max="3836" width="8.7109375" style="1" customWidth="1"/>
    <col min="3837" max="3837" width="11.42578125" style="1" customWidth="1"/>
    <col min="3838" max="3840" width="0" style="1" hidden="1" customWidth="1"/>
    <col min="3841" max="3841" width="0.140625" style="1" customWidth="1"/>
    <col min="3842" max="3842" width="11.42578125" style="1" customWidth="1"/>
    <col min="3843" max="3843" width="8.42578125" style="1" customWidth="1"/>
    <col min="3844" max="3844" width="0" style="1" hidden="1" customWidth="1"/>
    <col min="3845" max="3845" width="9.28515625" style="1"/>
    <col min="3846" max="3846" width="9.7109375" style="1" customWidth="1"/>
    <col min="3847" max="4087" width="9.28515625" style="1"/>
    <col min="4088" max="4088" width="3.7109375" style="1" customWidth="1"/>
    <col min="4089" max="4089" width="58.7109375" style="1" customWidth="1"/>
    <col min="4090" max="4090" width="9.5703125" style="1" customWidth="1"/>
    <col min="4091" max="4091" width="0" style="1" hidden="1" customWidth="1"/>
    <col min="4092" max="4092" width="8.7109375" style="1" customWidth="1"/>
    <col min="4093" max="4093" width="11.42578125" style="1" customWidth="1"/>
    <col min="4094" max="4096" width="0" style="1" hidden="1" customWidth="1"/>
    <col min="4097" max="4097" width="0.140625" style="1" customWidth="1"/>
    <col min="4098" max="4098" width="11.42578125" style="1" customWidth="1"/>
    <col min="4099" max="4099" width="8.42578125" style="1" customWidth="1"/>
    <col min="4100" max="4100" width="0" style="1" hidden="1" customWidth="1"/>
    <col min="4101" max="4101" width="9.28515625" style="1"/>
    <col min="4102" max="4102" width="9.7109375" style="1" customWidth="1"/>
    <col min="4103" max="4343" width="9.28515625" style="1"/>
    <col min="4344" max="4344" width="3.7109375" style="1" customWidth="1"/>
    <col min="4345" max="4345" width="58.7109375" style="1" customWidth="1"/>
    <col min="4346" max="4346" width="9.5703125" style="1" customWidth="1"/>
    <col min="4347" max="4347" width="0" style="1" hidden="1" customWidth="1"/>
    <col min="4348" max="4348" width="8.7109375" style="1" customWidth="1"/>
    <col min="4349" max="4349" width="11.42578125" style="1" customWidth="1"/>
    <col min="4350" max="4352" width="0" style="1" hidden="1" customWidth="1"/>
    <col min="4353" max="4353" width="0.140625" style="1" customWidth="1"/>
    <col min="4354" max="4354" width="11.42578125" style="1" customWidth="1"/>
    <col min="4355" max="4355" width="8.42578125" style="1" customWidth="1"/>
    <col min="4356" max="4356" width="0" style="1" hidden="1" customWidth="1"/>
    <col min="4357" max="4357" width="9.28515625" style="1"/>
    <col min="4358" max="4358" width="9.7109375" style="1" customWidth="1"/>
    <col min="4359" max="4599" width="9.28515625" style="1"/>
    <col min="4600" max="4600" width="3.7109375" style="1" customWidth="1"/>
    <col min="4601" max="4601" width="58.7109375" style="1" customWidth="1"/>
    <col min="4602" max="4602" width="9.5703125" style="1" customWidth="1"/>
    <col min="4603" max="4603" width="0" style="1" hidden="1" customWidth="1"/>
    <col min="4604" max="4604" width="8.7109375" style="1" customWidth="1"/>
    <col min="4605" max="4605" width="11.42578125" style="1" customWidth="1"/>
    <col min="4606" max="4608" width="0" style="1" hidden="1" customWidth="1"/>
    <col min="4609" max="4609" width="0.140625" style="1" customWidth="1"/>
    <col min="4610" max="4610" width="11.42578125" style="1" customWidth="1"/>
    <col min="4611" max="4611" width="8.42578125" style="1" customWidth="1"/>
    <col min="4612" max="4612" width="0" style="1" hidden="1" customWidth="1"/>
    <col min="4613" max="4613" width="9.28515625" style="1"/>
    <col min="4614" max="4614" width="9.7109375" style="1" customWidth="1"/>
    <col min="4615" max="4855" width="9.28515625" style="1"/>
    <col min="4856" max="4856" width="3.7109375" style="1" customWidth="1"/>
    <col min="4857" max="4857" width="58.7109375" style="1" customWidth="1"/>
    <col min="4858" max="4858" width="9.5703125" style="1" customWidth="1"/>
    <col min="4859" max="4859" width="0" style="1" hidden="1" customWidth="1"/>
    <col min="4860" max="4860" width="8.7109375" style="1" customWidth="1"/>
    <col min="4861" max="4861" width="11.42578125" style="1" customWidth="1"/>
    <col min="4862" max="4864" width="0" style="1" hidden="1" customWidth="1"/>
    <col min="4865" max="4865" width="0.140625" style="1" customWidth="1"/>
    <col min="4866" max="4866" width="11.42578125" style="1" customWidth="1"/>
    <col min="4867" max="4867" width="8.42578125" style="1" customWidth="1"/>
    <col min="4868" max="4868" width="0" style="1" hidden="1" customWidth="1"/>
    <col min="4869" max="4869" width="9.28515625" style="1"/>
    <col min="4870" max="4870" width="9.7109375" style="1" customWidth="1"/>
    <col min="4871" max="5111" width="9.28515625" style="1"/>
    <col min="5112" max="5112" width="3.7109375" style="1" customWidth="1"/>
    <col min="5113" max="5113" width="58.7109375" style="1" customWidth="1"/>
    <col min="5114" max="5114" width="9.5703125" style="1" customWidth="1"/>
    <col min="5115" max="5115" width="0" style="1" hidden="1" customWidth="1"/>
    <col min="5116" max="5116" width="8.7109375" style="1" customWidth="1"/>
    <col min="5117" max="5117" width="11.42578125" style="1" customWidth="1"/>
    <col min="5118" max="5120" width="0" style="1" hidden="1" customWidth="1"/>
    <col min="5121" max="5121" width="0.140625" style="1" customWidth="1"/>
    <col min="5122" max="5122" width="11.42578125" style="1" customWidth="1"/>
    <col min="5123" max="5123" width="8.42578125" style="1" customWidth="1"/>
    <col min="5124" max="5124" width="0" style="1" hidden="1" customWidth="1"/>
    <col min="5125" max="5125" width="9.28515625" style="1"/>
    <col min="5126" max="5126" width="9.7109375" style="1" customWidth="1"/>
    <col min="5127" max="5367" width="9.28515625" style="1"/>
    <col min="5368" max="5368" width="3.7109375" style="1" customWidth="1"/>
    <col min="5369" max="5369" width="58.7109375" style="1" customWidth="1"/>
    <col min="5370" max="5370" width="9.5703125" style="1" customWidth="1"/>
    <col min="5371" max="5371" width="0" style="1" hidden="1" customWidth="1"/>
    <col min="5372" max="5372" width="8.7109375" style="1" customWidth="1"/>
    <col min="5373" max="5373" width="11.42578125" style="1" customWidth="1"/>
    <col min="5374" max="5376" width="0" style="1" hidden="1" customWidth="1"/>
    <col min="5377" max="5377" width="0.140625" style="1" customWidth="1"/>
    <col min="5378" max="5378" width="11.42578125" style="1" customWidth="1"/>
    <col min="5379" max="5379" width="8.42578125" style="1" customWidth="1"/>
    <col min="5380" max="5380" width="0" style="1" hidden="1" customWidth="1"/>
    <col min="5381" max="5381" width="9.28515625" style="1"/>
    <col min="5382" max="5382" width="9.7109375" style="1" customWidth="1"/>
    <col min="5383" max="5623" width="9.28515625" style="1"/>
    <col min="5624" max="5624" width="3.7109375" style="1" customWidth="1"/>
    <col min="5625" max="5625" width="58.7109375" style="1" customWidth="1"/>
    <col min="5626" max="5626" width="9.5703125" style="1" customWidth="1"/>
    <col min="5627" max="5627" width="0" style="1" hidden="1" customWidth="1"/>
    <col min="5628" max="5628" width="8.7109375" style="1" customWidth="1"/>
    <col min="5629" max="5629" width="11.42578125" style="1" customWidth="1"/>
    <col min="5630" max="5632" width="0" style="1" hidden="1" customWidth="1"/>
    <col min="5633" max="5633" width="0.140625" style="1" customWidth="1"/>
    <col min="5634" max="5634" width="11.42578125" style="1" customWidth="1"/>
    <col min="5635" max="5635" width="8.42578125" style="1" customWidth="1"/>
    <col min="5636" max="5636" width="0" style="1" hidden="1" customWidth="1"/>
    <col min="5637" max="5637" width="9.28515625" style="1"/>
    <col min="5638" max="5638" width="9.7109375" style="1" customWidth="1"/>
    <col min="5639" max="5879" width="9.28515625" style="1"/>
    <col min="5880" max="5880" width="3.7109375" style="1" customWidth="1"/>
    <col min="5881" max="5881" width="58.7109375" style="1" customWidth="1"/>
    <col min="5882" max="5882" width="9.5703125" style="1" customWidth="1"/>
    <col min="5883" max="5883" width="0" style="1" hidden="1" customWidth="1"/>
    <col min="5884" max="5884" width="8.7109375" style="1" customWidth="1"/>
    <col min="5885" max="5885" width="11.42578125" style="1" customWidth="1"/>
    <col min="5886" max="5888" width="0" style="1" hidden="1" customWidth="1"/>
    <col min="5889" max="5889" width="0.140625" style="1" customWidth="1"/>
    <col min="5890" max="5890" width="11.42578125" style="1" customWidth="1"/>
    <col min="5891" max="5891" width="8.42578125" style="1" customWidth="1"/>
    <col min="5892" max="5892" width="0" style="1" hidden="1" customWidth="1"/>
    <col min="5893" max="5893" width="9.28515625" style="1"/>
    <col min="5894" max="5894" width="9.7109375" style="1" customWidth="1"/>
    <col min="5895" max="6135" width="9.28515625" style="1"/>
    <col min="6136" max="6136" width="3.7109375" style="1" customWidth="1"/>
    <col min="6137" max="6137" width="58.7109375" style="1" customWidth="1"/>
    <col min="6138" max="6138" width="9.5703125" style="1" customWidth="1"/>
    <col min="6139" max="6139" width="0" style="1" hidden="1" customWidth="1"/>
    <col min="6140" max="6140" width="8.7109375" style="1" customWidth="1"/>
    <col min="6141" max="6141" width="11.42578125" style="1" customWidth="1"/>
    <col min="6142" max="6144" width="0" style="1" hidden="1" customWidth="1"/>
    <col min="6145" max="6145" width="0.140625" style="1" customWidth="1"/>
    <col min="6146" max="6146" width="11.42578125" style="1" customWidth="1"/>
    <col min="6147" max="6147" width="8.42578125" style="1" customWidth="1"/>
    <col min="6148" max="6148" width="0" style="1" hidden="1" customWidth="1"/>
    <col min="6149" max="6149" width="9.28515625" style="1"/>
    <col min="6150" max="6150" width="9.7109375" style="1" customWidth="1"/>
    <col min="6151" max="6391" width="9.28515625" style="1"/>
    <col min="6392" max="6392" width="3.7109375" style="1" customWidth="1"/>
    <col min="6393" max="6393" width="58.7109375" style="1" customWidth="1"/>
    <col min="6394" max="6394" width="9.5703125" style="1" customWidth="1"/>
    <col min="6395" max="6395" width="0" style="1" hidden="1" customWidth="1"/>
    <col min="6396" max="6396" width="8.7109375" style="1" customWidth="1"/>
    <col min="6397" max="6397" width="11.42578125" style="1" customWidth="1"/>
    <col min="6398" max="6400" width="0" style="1" hidden="1" customWidth="1"/>
    <col min="6401" max="6401" width="0.140625" style="1" customWidth="1"/>
    <col min="6402" max="6402" width="11.42578125" style="1" customWidth="1"/>
    <col min="6403" max="6403" width="8.42578125" style="1" customWidth="1"/>
    <col min="6404" max="6404" width="0" style="1" hidden="1" customWidth="1"/>
    <col min="6405" max="6405" width="9.28515625" style="1"/>
    <col min="6406" max="6406" width="9.7109375" style="1" customWidth="1"/>
    <col min="6407" max="6647" width="9.28515625" style="1"/>
    <col min="6648" max="6648" width="3.7109375" style="1" customWidth="1"/>
    <col min="6649" max="6649" width="58.7109375" style="1" customWidth="1"/>
    <col min="6650" max="6650" width="9.5703125" style="1" customWidth="1"/>
    <col min="6651" max="6651" width="0" style="1" hidden="1" customWidth="1"/>
    <col min="6652" max="6652" width="8.7109375" style="1" customWidth="1"/>
    <col min="6653" max="6653" width="11.42578125" style="1" customWidth="1"/>
    <col min="6654" max="6656" width="0" style="1" hidden="1" customWidth="1"/>
    <col min="6657" max="6657" width="0.140625" style="1" customWidth="1"/>
    <col min="6658" max="6658" width="11.42578125" style="1" customWidth="1"/>
    <col min="6659" max="6659" width="8.42578125" style="1" customWidth="1"/>
    <col min="6660" max="6660" width="0" style="1" hidden="1" customWidth="1"/>
    <col min="6661" max="6661" width="9.28515625" style="1"/>
    <col min="6662" max="6662" width="9.7109375" style="1" customWidth="1"/>
    <col min="6663" max="6903" width="9.28515625" style="1"/>
    <col min="6904" max="6904" width="3.7109375" style="1" customWidth="1"/>
    <col min="6905" max="6905" width="58.7109375" style="1" customWidth="1"/>
    <col min="6906" max="6906" width="9.5703125" style="1" customWidth="1"/>
    <col min="6907" max="6907" width="0" style="1" hidden="1" customWidth="1"/>
    <col min="6908" max="6908" width="8.7109375" style="1" customWidth="1"/>
    <col min="6909" max="6909" width="11.42578125" style="1" customWidth="1"/>
    <col min="6910" max="6912" width="0" style="1" hidden="1" customWidth="1"/>
    <col min="6913" max="6913" width="0.140625" style="1" customWidth="1"/>
    <col min="6914" max="6914" width="11.42578125" style="1" customWidth="1"/>
    <col min="6915" max="6915" width="8.42578125" style="1" customWidth="1"/>
    <col min="6916" max="6916" width="0" style="1" hidden="1" customWidth="1"/>
    <col min="6917" max="6917" width="9.28515625" style="1"/>
    <col min="6918" max="6918" width="9.7109375" style="1" customWidth="1"/>
    <col min="6919" max="7159" width="9.28515625" style="1"/>
    <col min="7160" max="7160" width="3.7109375" style="1" customWidth="1"/>
    <col min="7161" max="7161" width="58.7109375" style="1" customWidth="1"/>
    <col min="7162" max="7162" width="9.5703125" style="1" customWidth="1"/>
    <col min="7163" max="7163" width="0" style="1" hidden="1" customWidth="1"/>
    <col min="7164" max="7164" width="8.7109375" style="1" customWidth="1"/>
    <col min="7165" max="7165" width="11.42578125" style="1" customWidth="1"/>
    <col min="7166" max="7168" width="0" style="1" hidden="1" customWidth="1"/>
    <col min="7169" max="7169" width="0.140625" style="1" customWidth="1"/>
    <col min="7170" max="7170" width="11.42578125" style="1" customWidth="1"/>
    <col min="7171" max="7171" width="8.42578125" style="1" customWidth="1"/>
    <col min="7172" max="7172" width="0" style="1" hidden="1" customWidth="1"/>
    <col min="7173" max="7173" width="9.28515625" style="1"/>
    <col min="7174" max="7174" width="9.7109375" style="1" customWidth="1"/>
    <col min="7175" max="7415" width="9.28515625" style="1"/>
    <col min="7416" max="7416" width="3.7109375" style="1" customWidth="1"/>
    <col min="7417" max="7417" width="58.7109375" style="1" customWidth="1"/>
    <col min="7418" max="7418" width="9.5703125" style="1" customWidth="1"/>
    <col min="7419" max="7419" width="0" style="1" hidden="1" customWidth="1"/>
    <col min="7420" max="7420" width="8.7109375" style="1" customWidth="1"/>
    <col min="7421" max="7421" width="11.42578125" style="1" customWidth="1"/>
    <col min="7422" max="7424" width="0" style="1" hidden="1" customWidth="1"/>
    <col min="7425" max="7425" width="0.140625" style="1" customWidth="1"/>
    <col min="7426" max="7426" width="11.42578125" style="1" customWidth="1"/>
    <col min="7427" max="7427" width="8.42578125" style="1" customWidth="1"/>
    <col min="7428" max="7428" width="0" style="1" hidden="1" customWidth="1"/>
    <col min="7429" max="7429" width="9.28515625" style="1"/>
    <col min="7430" max="7430" width="9.7109375" style="1" customWidth="1"/>
    <col min="7431" max="7671" width="9.28515625" style="1"/>
    <col min="7672" max="7672" width="3.7109375" style="1" customWidth="1"/>
    <col min="7673" max="7673" width="58.7109375" style="1" customWidth="1"/>
    <col min="7674" max="7674" width="9.5703125" style="1" customWidth="1"/>
    <col min="7675" max="7675" width="0" style="1" hidden="1" customWidth="1"/>
    <col min="7676" max="7676" width="8.7109375" style="1" customWidth="1"/>
    <col min="7677" max="7677" width="11.42578125" style="1" customWidth="1"/>
    <col min="7678" max="7680" width="0" style="1" hidden="1" customWidth="1"/>
    <col min="7681" max="7681" width="0.140625" style="1" customWidth="1"/>
    <col min="7682" max="7682" width="11.42578125" style="1" customWidth="1"/>
    <col min="7683" max="7683" width="8.42578125" style="1" customWidth="1"/>
    <col min="7684" max="7684" width="0" style="1" hidden="1" customWidth="1"/>
    <col min="7685" max="7685" width="9.28515625" style="1"/>
    <col min="7686" max="7686" width="9.7109375" style="1" customWidth="1"/>
    <col min="7687" max="7927" width="9.28515625" style="1"/>
    <col min="7928" max="7928" width="3.7109375" style="1" customWidth="1"/>
    <col min="7929" max="7929" width="58.7109375" style="1" customWidth="1"/>
    <col min="7930" max="7930" width="9.5703125" style="1" customWidth="1"/>
    <col min="7931" max="7931" width="0" style="1" hidden="1" customWidth="1"/>
    <col min="7932" max="7932" width="8.7109375" style="1" customWidth="1"/>
    <col min="7933" max="7933" width="11.42578125" style="1" customWidth="1"/>
    <col min="7934" max="7936" width="0" style="1" hidden="1" customWidth="1"/>
    <col min="7937" max="7937" width="0.140625" style="1" customWidth="1"/>
    <col min="7938" max="7938" width="11.42578125" style="1" customWidth="1"/>
    <col min="7939" max="7939" width="8.42578125" style="1" customWidth="1"/>
    <col min="7940" max="7940" width="0" style="1" hidden="1" customWidth="1"/>
    <col min="7941" max="7941" width="9.28515625" style="1"/>
    <col min="7942" max="7942" width="9.7109375" style="1" customWidth="1"/>
    <col min="7943" max="8183" width="9.28515625" style="1"/>
    <col min="8184" max="8184" width="3.7109375" style="1" customWidth="1"/>
    <col min="8185" max="8185" width="58.7109375" style="1" customWidth="1"/>
    <col min="8186" max="8186" width="9.5703125" style="1" customWidth="1"/>
    <col min="8187" max="8187" width="0" style="1" hidden="1" customWidth="1"/>
    <col min="8188" max="8188" width="8.7109375" style="1" customWidth="1"/>
    <col min="8189" max="8189" width="11.42578125" style="1" customWidth="1"/>
    <col min="8190" max="8192" width="0" style="1" hidden="1" customWidth="1"/>
    <col min="8193" max="8193" width="0.140625" style="1" customWidth="1"/>
    <col min="8194" max="8194" width="11.42578125" style="1" customWidth="1"/>
    <col min="8195" max="8195" width="8.42578125" style="1" customWidth="1"/>
    <col min="8196" max="8196" width="0" style="1" hidden="1" customWidth="1"/>
    <col min="8197" max="8197" width="9.28515625" style="1"/>
    <col min="8198" max="8198" width="9.7109375" style="1" customWidth="1"/>
    <col min="8199" max="8439" width="9.28515625" style="1"/>
    <col min="8440" max="8440" width="3.7109375" style="1" customWidth="1"/>
    <col min="8441" max="8441" width="58.7109375" style="1" customWidth="1"/>
    <col min="8442" max="8442" width="9.5703125" style="1" customWidth="1"/>
    <col min="8443" max="8443" width="0" style="1" hidden="1" customWidth="1"/>
    <col min="8444" max="8444" width="8.7109375" style="1" customWidth="1"/>
    <col min="8445" max="8445" width="11.42578125" style="1" customWidth="1"/>
    <col min="8446" max="8448" width="0" style="1" hidden="1" customWidth="1"/>
    <col min="8449" max="8449" width="0.140625" style="1" customWidth="1"/>
    <col min="8450" max="8450" width="11.42578125" style="1" customWidth="1"/>
    <col min="8451" max="8451" width="8.42578125" style="1" customWidth="1"/>
    <col min="8452" max="8452" width="0" style="1" hidden="1" customWidth="1"/>
    <col min="8453" max="8453" width="9.28515625" style="1"/>
    <col min="8454" max="8454" width="9.7109375" style="1" customWidth="1"/>
    <col min="8455" max="8695" width="9.28515625" style="1"/>
    <col min="8696" max="8696" width="3.7109375" style="1" customWidth="1"/>
    <col min="8697" max="8697" width="58.7109375" style="1" customWidth="1"/>
    <col min="8698" max="8698" width="9.5703125" style="1" customWidth="1"/>
    <col min="8699" max="8699" width="0" style="1" hidden="1" customWidth="1"/>
    <col min="8700" max="8700" width="8.7109375" style="1" customWidth="1"/>
    <col min="8701" max="8701" width="11.42578125" style="1" customWidth="1"/>
    <col min="8702" max="8704" width="0" style="1" hidden="1" customWidth="1"/>
    <col min="8705" max="8705" width="0.140625" style="1" customWidth="1"/>
    <col min="8706" max="8706" width="11.42578125" style="1" customWidth="1"/>
    <col min="8707" max="8707" width="8.42578125" style="1" customWidth="1"/>
    <col min="8708" max="8708" width="0" style="1" hidden="1" customWidth="1"/>
    <col min="8709" max="8709" width="9.28515625" style="1"/>
    <col min="8710" max="8710" width="9.7109375" style="1" customWidth="1"/>
    <col min="8711" max="8951" width="9.28515625" style="1"/>
    <col min="8952" max="8952" width="3.7109375" style="1" customWidth="1"/>
    <col min="8953" max="8953" width="58.7109375" style="1" customWidth="1"/>
    <col min="8954" max="8954" width="9.5703125" style="1" customWidth="1"/>
    <col min="8955" max="8955" width="0" style="1" hidden="1" customWidth="1"/>
    <col min="8956" max="8956" width="8.7109375" style="1" customWidth="1"/>
    <col min="8957" max="8957" width="11.42578125" style="1" customWidth="1"/>
    <col min="8958" max="8960" width="0" style="1" hidden="1" customWidth="1"/>
    <col min="8961" max="8961" width="0.140625" style="1" customWidth="1"/>
    <col min="8962" max="8962" width="11.42578125" style="1" customWidth="1"/>
    <col min="8963" max="8963" width="8.42578125" style="1" customWidth="1"/>
    <col min="8964" max="8964" width="0" style="1" hidden="1" customWidth="1"/>
    <col min="8965" max="8965" width="9.28515625" style="1"/>
    <col min="8966" max="8966" width="9.7109375" style="1" customWidth="1"/>
    <col min="8967" max="9207" width="9.28515625" style="1"/>
    <col min="9208" max="9208" width="3.7109375" style="1" customWidth="1"/>
    <col min="9209" max="9209" width="58.7109375" style="1" customWidth="1"/>
    <col min="9210" max="9210" width="9.5703125" style="1" customWidth="1"/>
    <col min="9211" max="9211" width="0" style="1" hidden="1" customWidth="1"/>
    <col min="9212" max="9212" width="8.7109375" style="1" customWidth="1"/>
    <col min="9213" max="9213" width="11.42578125" style="1" customWidth="1"/>
    <col min="9214" max="9216" width="0" style="1" hidden="1" customWidth="1"/>
    <col min="9217" max="9217" width="0.140625" style="1" customWidth="1"/>
    <col min="9218" max="9218" width="11.42578125" style="1" customWidth="1"/>
    <col min="9219" max="9219" width="8.42578125" style="1" customWidth="1"/>
    <col min="9220" max="9220" width="0" style="1" hidden="1" customWidth="1"/>
    <col min="9221" max="9221" width="9.28515625" style="1"/>
    <col min="9222" max="9222" width="9.7109375" style="1" customWidth="1"/>
    <col min="9223" max="9463" width="9.28515625" style="1"/>
    <col min="9464" max="9464" width="3.7109375" style="1" customWidth="1"/>
    <col min="9465" max="9465" width="58.7109375" style="1" customWidth="1"/>
    <col min="9466" max="9466" width="9.5703125" style="1" customWidth="1"/>
    <col min="9467" max="9467" width="0" style="1" hidden="1" customWidth="1"/>
    <col min="9468" max="9468" width="8.7109375" style="1" customWidth="1"/>
    <col min="9469" max="9469" width="11.42578125" style="1" customWidth="1"/>
    <col min="9470" max="9472" width="0" style="1" hidden="1" customWidth="1"/>
    <col min="9473" max="9473" width="0.140625" style="1" customWidth="1"/>
    <col min="9474" max="9474" width="11.42578125" style="1" customWidth="1"/>
    <col min="9475" max="9475" width="8.42578125" style="1" customWidth="1"/>
    <col min="9476" max="9476" width="0" style="1" hidden="1" customWidth="1"/>
    <col min="9477" max="9477" width="9.28515625" style="1"/>
    <col min="9478" max="9478" width="9.7109375" style="1" customWidth="1"/>
    <col min="9479" max="9719" width="9.28515625" style="1"/>
    <col min="9720" max="9720" width="3.7109375" style="1" customWidth="1"/>
    <col min="9721" max="9721" width="58.7109375" style="1" customWidth="1"/>
    <col min="9722" max="9722" width="9.5703125" style="1" customWidth="1"/>
    <col min="9723" max="9723" width="0" style="1" hidden="1" customWidth="1"/>
    <col min="9724" max="9724" width="8.7109375" style="1" customWidth="1"/>
    <col min="9725" max="9725" width="11.42578125" style="1" customWidth="1"/>
    <col min="9726" max="9728" width="0" style="1" hidden="1" customWidth="1"/>
    <col min="9729" max="9729" width="0.140625" style="1" customWidth="1"/>
    <col min="9730" max="9730" width="11.42578125" style="1" customWidth="1"/>
    <col min="9731" max="9731" width="8.42578125" style="1" customWidth="1"/>
    <col min="9732" max="9732" width="0" style="1" hidden="1" customWidth="1"/>
    <col min="9733" max="9733" width="9.28515625" style="1"/>
    <col min="9734" max="9734" width="9.7109375" style="1" customWidth="1"/>
    <col min="9735" max="9975" width="9.28515625" style="1"/>
    <col min="9976" max="9976" width="3.7109375" style="1" customWidth="1"/>
    <col min="9977" max="9977" width="58.7109375" style="1" customWidth="1"/>
    <col min="9978" max="9978" width="9.5703125" style="1" customWidth="1"/>
    <col min="9979" max="9979" width="0" style="1" hidden="1" customWidth="1"/>
    <col min="9980" max="9980" width="8.7109375" style="1" customWidth="1"/>
    <col min="9981" max="9981" width="11.42578125" style="1" customWidth="1"/>
    <col min="9982" max="9984" width="0" style="1" hidden="1" customWidth="1"/>
    <col min="9985" max="9985" width="0.140625" style="1" customWidth="1"/>
    <col min="9986" max="9986" width="11.42578125" style="1" customWidth="1"/>
    <col min="9987" max="9987" width="8.42578125" style="1" customWidth="1"/>
    <col min="9988" max="9988" width="0" style="1" hidden="1" customWidth="1"/>
    <col min="9989" max="9989" width="9.28515625" style="1"/>
    <col min="9990" max="9990" width="9.7109375" style="1" customWidth="1"/>
    <col min="9991" max="10231" width="9.28515625" style="1"/>
    <col min="10232" max="10232" width="3.7109375" style="1" customWidth="1"/>
    <col min="10233" max="10233" width="58.7109375" style="1" customWidth="1"/>
    <col min="10234" max="10234" width="9.5703125" style="1" customWidth="1"/>
    <col min="10235" max="10235" width="0" style="1" hidden="1" customWidth="1"/>
    <col min="10236" max="10236" width="8.7109375" style="1" customWidth="1"/>
    <col min="10237" max="10237" width="11.42578125" style="1" customWidth="1"/>
    <col min="10238" max="10240" width="0" style="1" hidden="1" customWidth="1"/>
    <col min="10241" max="10241" width="0.140625" style="1" customWidth="1"/>
    <col min="10242" max="10242" width="11.42578125" style="1" customWidth="1"/>
    <col min="10243" max="10243" width="8.42578125" style="1" customWidth="1"/>
    <col min="10244" max="10244" width="0" style="1" hidden="1" customWidth="1"/>
    <col min="10245" max="10245" width="9.28515625" style="1"/>
    <col min="10246" max="10246" width="9.7109375" style="1" customWidth="1"/>
    <col min="10247" max="10487" width="9.28515625" style="1"/>
    <col min="10488" max="10488" width="3.7109375" style="1" customWidth="1"/>
    <col min="10489" max="10489" width="58.7109375" style="1" customWidth="1"/>
    <col min="10490" max="10490" width="9.5703125" style="1" customWidth="1"/>
    <col min="10491" max="10491" width="0" style="1" hidden="1" customWidth="1"/>
    <col min="10492" max="10492" width="8.7109375" style="1" customWidth="1"/>
    <col min="10493" max="10493" width="11.42578125" style="1" customWidth="1"/>
    <col min="10494" max="10496" width="0" style="1" hidden="1" customWidth="1"/>
    <col min="10497" max="10497" width="0.140625" style="1" customWidth="1"/>
    <col min="10498" max="10498" width="11.42578125" style="1" customWidth="1"/>
    <col min="10499" max="10499" width="8.42578125" style="1" customWidth="1"/>
    <col min="10500" max="10500" width="0" style="1" hidden="1" customWidth="1"/>
    <col min="10501" max="10501" width="9.28515625" style="1"/>
    <col min="10502" max="10502" width="9.7109375" style="1" customWidth="1"/>
    <col min="10503" max="10743" width="9.28515625" style="1"/>
    <col min="10744" max="10744" width="3.7109375" style="1" customWidth="1"/>
    <col min="10745" max="10745" width="58.7109375" style="1" customWidth="1"/>
    <col min="10746" max="10746" width="9.5703125" style="1" customWidth="1"/>
    <col min="10747" max="10747" width="0" style="1" hidden="1" customWidth="1"/>
    <col min="10748" max="10748" width="8.7109375" style="1" customWidth="1"/>
    <col min="10749" max="10749" width="11.42578125" style="1" customWidth="1"/>
    <col min="10750" max="10752" width="0" style="1" hidden="1" customWidth="1"/>
    <col min="10753" max="10753" width="0.140625" style="1" customWidth="1"/>
    <col min="10754" max="10754" width="11.42578125" style="1" customWidth="1"/>
    <col min="10755" max="10755" width="8.42578125" style="1" customWidth="1"/>
    <col min="10756" max="10756" width="0" style="1" hidden="1" customWidth="1"/>
    <col min="10757" max="10757" width="9.28515625" style="1"/>
    <col min="10758" max="10758" width="9.7109375" style="1" customWidth="1"/>
    <col min="10759" max="10999" width="9.28515625" style="1"/>
    <col min="11000" max="11000" width="3.7109375" style="1" customWidth="1"/>
    <col min="11001" max="11001" width="58.7109375" style="1" customWidth="1"/>
    <col min="11002" max="11002" width="9.5703125" style="1" customWidth="1"/>
    <col min="11003" max="11003" width="0" style="1" hidden="1" customWidth="1"/>
    <col min="11004" max="11004" width="8.7109375" style="1" customWidth="1"/>
    <col min="11005" max="11005" width="11.42578125" style="1" customWidth="1"/>
    <col min="11006" max="11008" width="0" style="1" hidden="1" customWidth="1"/>
    <col min="11009" max="11009" width="0.140625" style="1" customWidth="1"/>
    <col min="11010" max="11010" width="11.42578125" style="1" customWidth="1"/>
    <col min="11011" max="11011" width="8.42578125" style="1" customWidth="1"/>
    <col min="11012" max="11012" width="0" style="1" hidden="1" customWidth="1"/>
    <col min="11013" max="11013" width="9.28515625" style="1"/>
    <col min="11014" max="11014" width="9.7109375" style="1" customWidth="1"/>
    <col min="11015" max="11255" width="9.28515625" style="1"/>
    <col min="11256" max="11256" width="3.7109375" style="1" customWidth="1"/>
    <col min="11257" max="11257" width="58.7109375" style="1" customWidth="1"/>
    <col min="11258" max="11258" width="9.5703125" style="1" customWidth="1"/>
    <col min="11259" max="11259" width="0" style="1" hidden="1" customWidth="1"/>
    <col min="11260" max="11260" width="8.7109375" style="1" customWidth="1"/>
    <col min="11261" max="11261" width="11.42578125" style="1" customWidth="1"/>
    <col min="11262" max="11264" width="0" style="1" hidden="1" customWidth="1"/>
    <col min="11265" max="11265" width="0.140625" style="1" customWidth="1"/>
    <col min="11266" max="11266" width="11.42578125" style="1" customWidth="1"/>
    <col min="11267" max="11267" width="8.42578125" style="1" customWidth="1"/>
    <col min="11268" max="11268" width="0" style="1" hidden="1" customWidth="1"/>
    <col min="11269" max="11269" width="9.28515625" style="1"/>
    <col min="11270" max="11270" width="9.7109375" style="1" customWidth="1"/>
    <col min="11271" max="11511" width="9.28515625" style="1"/>
    <col min="11512" max="11512" width="3.7109375" style="1" customWidth="1"/>
    <col min="11513" max="11513" width="58.7109375" style="1" customWidth="1"/>
    <col min="11514" max="11514" width="9.5703125" style="1" customWidth="1"/>
    <col min="11515" max="11515" width="0" style="1" hidden="1" customWidth="1"/>
    <col min="11516" max="11516" width="8.7109375" style="1" customWidth="1"/>
    <col min="11517" max="11517" width="11.42578125" style="1" customWidth="1"/>
    <col min="11518" max="11520" width="0" style="1" hidden="1" customWidth="1"/>
    <col min="11521" max="11521" width="0.140625" style="1" customWidth="1"/>
    <col min="11522" max="11522" width="11.42578125" style="1" customWidth="1"/>
    <col min="11523" max="11523" width="8.42578125" style="1" customWidth="1"/>
    <col min="11524" max="11524" width="0" style="1" hidden="1" customWidth="1"/>
    <col min="11525" max="11525" width="9.28515625" style="1"/>
    <col min="11526" max="11526" width="9.7109375" style="1" customWidth="1"/>
    <col min="11527" max="11767" width="9.28515625" style="1"/>
    <col min="11768" max="11768" width="3.7109375" style="1" customWidth="1"/>
    <col min="11769" max="11769" width="58.7109375" style="1" customWidth="1"/>
    <col min="11770" max="11770" width="9.5703125" style="1" customWidth="1"/>
    <col min="11771" max="11771" width="0" style="1" hidden="1" customWidth="1"/>
    <col min="11772" max="11772" width="8.7109375" style="1" customWidth="1"/>
    <col min="11773" max="11773" width="11.42578125" style="1" customWidth="1"/>
    <col min="11774" max="11776" width="0" style="1" hidden="1" customWidth="1"/>
    <col min="11777" max="11777" width="0.140625" style="1" customWidth="1"/>
    <col min="11778" max="11778" width="11.42578125" style="1" customWidth="1"/>
    <col min="11779" max="11779" width="8.42578125" style="1" customWidth="1"/>
    <col min="11780" max="11780" width="0" style="1" hidden="1" customWidth="1"/>
    <col min="11781" max="11781" width="9.28515625" style="1"/>
    <col min="11782" max="11782" width="9.7109375" style="1" customWidth="1"/>
    <col min="11783" max="12023" width="9.28515625" style="1"/>
    <col min="12024" max="12024" width="3.7109375" style="1" customWidth="1"/>
    <col min="12025" max="12025" width="58.7109375" style="1" customWidth="1"/>
    <col min="12026" max="12026" width="9.5703125" style="1" customWidth="1"/>
    <col min="12027" max="12027" width="0" style="1" hidden="1" customWidth="1"/>
    <col min="12028" max="12028" width="8.7109375" style="1" customWidth="1"/>
    <col min="12029" max="12029" width="11.42578125" style="1" customWidth="1"/>
    <col min="12030" max="12032" width="0" style="1" hidden="1" customWidth="1"/>
    <col min="12033" max="12033" width="0.140625" style="1" customWidth="1"/>
    <col min="12034" max="12034" width="11.42578125" style="1" customWidth="1"/>
    <col min="12035" max="12035" width="8.42578125" style="1" customWidth="1"/>
    <col min="12036" max="12036" width="0" style="1" hidden="1" customWidth="1"/>
    <col min="12037" max="12037" width="9.28515625" style="1"/>
    <col min="12038" max="12038" width="9.7109375" style="1" customWidth="1"/>
    <col min="12039" max="12279" width="9.28515625" style="1"/>
    <col min="12280" max="12280" width="3.7109375" style="1" customWidth="1"/>
    <col min="12281" max="12281" width="58.7109375" style="1" customWidth="1"/>
    <col min="12282" max="12282" width="9.5703125" style="1" customWidth="1"/>
    <col min="12283" max="12283" width="0" style="1" hidden="1" customWidth="1"/>
    <col min="12284" max="12284" width="8.7109375" style="1" customWidth="1"/>
    <col min="12285" max="12285" width="11.42578125" style="1" customWidth="1"/>
    <col min="12286" max="12288" width="0" style="1" hidden="1" customWidth="1"/>
    <col min="12289" max="12289" width="0.140625" style="1" customWidth="1"/>
    <col min="12290" max="12290" width="11.42578125" style="1" customWidth="1"/>
    <col min="12291" max="12291" width="8.42578125" style="1" customWidth="1"/>
    <col min="12292" max="12292" width="0" style="1" hidden="1" customWidth="1"/>
    <col min="12293" max="12293" width="9.28515625" style="1"/>
    <col min="12294" max="12294" width="9.7109375" style="1" customWidth="1"/>
    <col min="12295" max="12535" width="9.28515625" style="1"/>
    <col min="12536" max="12536" width="3.7109375" style="1" customWidth="1"/>
    <col min="12537" max="12537" width="58.7109375" style="1" customWidth="1"/>
    <col min="12538" max="12538" width="9.5703125" style="1" customWidth="1"/>
    <col min="12539" max="12539" width="0" style="1" hidden="1" customWidth="1"/>
    <col min="12540" max="12540" width="8.7109375" style="1" customWidth="1"/>
    <col min="12541" max="12541" width="11.42578125" style="1" customWidth="1"/>
    <col min="12542" max="12544" width="0" style="1" hidden="1" customWidth="1"/>
    <col min="12545" max="12545" width="0.140625" style="1" customWidth="1"/>
    <col min="12546" max="12546" width="11.42578125" style="1" customWidth="1"/>
    <col min="12547" max="12547" width="8.42578125" style="1" customWidth="1"/>
    <col min="12548" max="12548" width="0" style="1" hidden="1" customWidth="1"/>
    <col min="12549" max="12549" width="9.28515625" style="1"/>
    <col min="12550" max="12550" width="9.7109375" style="1" customWidth="1"/>
    <col min="12551" max="12791" width="9.28515625" style="1"/>
    <col min="12792" max="12792" width="3.7109375" style="1" customWidth="1"/>
    <col min="12793" max="12793" width="58.7109375" style="1" customWidth="1"/>
    <col min="12794" max="12794" width="9.5703125" style="1" customWidth="1"/>
    <col min="12795" max="12795" width="0" style="1" hidden="1" customWidth="1"/>
    <col min="12796" max="12796" width="8.7109375" style="1" customWidth="1"/>
    <col min="12797" max="12797" width="11.42578125" style="1" customWidth="1"/>
    <col min="12798" max="12800" width="0" style="1" hidden="1" customWidth="1"/>
    <col min="12801" max="12801" width="0.140625" style="1" customWidth="1"/>
    <col min="12802" max="12802" width="11.42578125" style="1" customWidth="1"/>
    <col min="12803" max="12803" width="8.42578125" style="1" customWidth="1"/>
    <col min="12804" max="12804" width="0" style="1" hidden="1" customWidth="1"/>
    <col min="12805" max="12805" width="9.28515625" style="1"/>
    <col min="12806" max="12806" width="9.7109375" style="1" customWidth="1"/>
    <col min="12807" max="13047" width="9.28515625" style="1"/>
    <col min="13048" max="13048" width="3.7109375" style="1" customWidth="1"/>
    <col min="13049" max="13049" width="58.7109375" style="1" customWidth="1"/>
    <col min="13050" max="13050" width="9.5703125" style="1" customWidth="1"/>
    <col min="13051" max="13051" width="0" style="1" hidden="1" customWidth="1"/>
    <col min="13052" max="13052" width="8.7109375" style="1" customWidth="1"/>
    <col min="13053" max="13053" width="11.42578125" style="1" customWidth="1"/>
    <col min="13054" max="13056" width="0" style="1" hidden="1" customWidth="1"/>
    <col min="13057" max="13057" width="0.140625" style="1" customWidth="1"/>
    <col min="13058" max="13058" width="11.42578125" style="1" customWidth="1"/>
    <col min="13059" max="13059" width="8.42578125" style="1" customWidth="1"/>
    <col min="13060" max="13060" width="0" style="1" hidden="1" customWidth="1"/>
    <col min="13061" max="13061" width="9.28515625" style="1"/>
    <col min="13062" max="13062" width="9.7109375" style="1" customWidth="1"/>
    <col min="13063" max="13303" width="9.28515625" style="1"/>
    <col min="13304" max="13304" width="3.7109375" style="1" customWidth="1"/>
    <col min="13305" max="13305" width="58.7109375" style="1" customWidth="1"/>
    <col min="13306" max="13306" width="9.5703125" style="1" customWidth="1"/>
    <col min="13307" max="13307" width="0" style="1" hidden="1" customWidth="1"/>
    <col min="13308" max="13308" width="8.7109375" style="1" customWidth="1"/>
    <col min="13309" max="13309" width="11.42578125" style="1" customWidth="1"/>
    <col min="13310" max="13312" width="0" style="1" hidden="1" customWidth="1"/>
    <col min="13313" max="13313" width="0.140625" style="1" customWidth="1"/>
    <col min="13314" max="13314" width="11.42578125" style="1" customWidth="1"/>
    <col min="13315" max="13315" width="8.42578125" style="1" customWidth="1"/>
    <col min="13316" max="13316" width="0" style="1" hidden="1" customWidth="1"/>
    <col min="13317" max="13317" width="9.28515625" style="1"/>
    <col min="13318" max="13318" width="9.7109375" style="1" customWidth="1"/>
    <col min="13319" max="13559" width="9.28515625" style="1"/>
    <col min="13560" max="13560" width="3.7109375" style="1" customWidth="1"/>
    <col min="13561" max="13561" width="58.7109375" style="1" customWidth="1"/>
    <col min="13562" max="13562" width="9.5703125" style="1" customWidth="1"/>
    <col min="13563" max="13563" width="0" style="1" hidden="1" customWidth="1"/>
    <col min="13564" max="13564" width="8.7109375" style="1" customWidth="1"/>
    <col min="13565" max="13565" width="11.42578125" style="1" customWidth="1"/>
    <col min="13566" max="13568" width="0" style="1" hidden="1" customWidth="1"/>
    <col min="13569" max="13569" width="0.140625" style="1" customWidth="1"/>
    <col min="13570" max="13570" width="11.42578125" style="1" customWidth="1"/>
    <col min="13571" max="13571" width="8.42578125" style="1" customWidth="1"/>
    <col min="13572" max="13572" width="0" style="1" hidden="1" customWidth="1"/>
    <col min="13573" max="13573" width="9.28515625" style="1"/>
    <col min="13574" max="13574" width="9.7109375" style="1" customWidth="1"/>
    <col min="13575" max="13815" width="9.28515625" style="1"/>
    <col min="13816" max="13816" width="3.7109375" style="1" customWidth="1"/>
    <col min="13817" max="13817" width="58.7109375" style="1" customWidth="1"/>
    <col min="13818" max="13818" width="9.5703125" style="1" customWidth="1"/>
    <col min="13819" max="13819" width="0" style="1" hidden="1" customWidth="1"/>
    <col min="13820" max="13820" width="8.7109375" style="1" customWidth="1"/>
    <col min="13821" max="13821" width="11.42578125" style="1" customWidth="1"/>
    <col min="13822" max="13824" width="0" style="1" hidden="1" customWidth="1"/>
    <col min="13825" max="13825" width="0.140625" style="1" customWidth="1"/>
    <col min="13826" max="13826" width="11.42578125" style="1" customWidth="1"/>
    <col min="13827" max="13827" width="8.42578125" style="1" customWidth="1"/>
    <col min="13828" max="13828" width="0" style="1" hidden="1" customWidth="1"/>
    <col min="13829" max="13829" width="9.28515625" style="1"/>
    <col min="13830" max="13830" width="9.7109375" style="1" customWidth="1"/>
    <col min="13831" max="14071" width="9.28515625" style="1"/>
    <col min="14072" max="14072" width="3.7109375" style="1" customWidth="1"/>
    <col min="14073" max="14073" width="58.7109375" style="1" customWidth="1"/>
    <col min="14074" max="14074" width="9.5703125" style="1" customWidth="1"/>
    <col min="14075" max="14075" width="0" style="1" hidden="1" customWidth="1"/>
    <col min="14076" max="14076" width="8.7109375" style="1" customWidth="1"/>
    <col min="14077" max="14077" width="11.42578125" style="1" customWidth="1"/>
    <col min="14078" max="14080" width="0" style="1" hidden="1" customWidth="1"/>
    <col min="14081" max="14081" width="0.140625" style="1" customWidth="1"/>
    <col min="14082" max="14082" width="11.42578125" style="1" customWidth="1"/>
    <col min="14083" max="14083" width="8.42578125" style="1" customWidth="1"/>
    <col min="14084" max="14084" width="0" style="1" hidden="1" customWidth="1"/>
    <col min="14085" max="14085" width="9.28515625" style="1"/>
    <col min="14086" max="14086" width="9.7109375" style="1" customWidth="1"/>
    <col min="14087" max="14327" width="9.28515625" style="1"/>
    <col min="14328" max="14328" width="3.7109375" style="1" customWidth="1"/>
    <col min="14329" max="14329" width="58.7109375" style="1" customWidth="1"/>
    <col min="14330" max="14330" width="9.5703125" style="1" customWidth="1"/>
    <col min="14331" max="14331" width="0" style="1" hidden="1" customWidth="1"/>
    <col min="14332" max="14332" width="8.7109375" style="1" customWidth="1"/>
    <col min="14333" max="14333" width="11.42578125" style="1" customWidth="1"/>
    <col min="14334" max="14336" width="0" style="1" hidden="1" customWidth="1"/>
    <col min="14337" max="14337" width="0.140625" style="1" customWidth="1"/>
    <col min="14338" max="14338" width="11.42578125" style="1" customWidth="1"/>
    <col min="14339" max="14339" width="8.42578125" style="1" customWidth="1"/>
    <col min="14340" max="14340" width="0" style="1" hidden="1" customWidth="1"/>
    <col min="14341" max="14341" width="9.28515625" style="1"/>
    <col min="14342" max="14342" width="9.7109375" style="1" customWidth="1"/>
    <col min="14343" max="14583" width="9.28515625" style="1"/>
    <col min="14584" max="14584" width="3.7109375" style="1" customWidth="1"/>
    <col min="14585" max="14585" width="58.7109375" style="1" customWidth="1"/>
    <col min="14586" max="14586" width="9.5703125" style="1" customWidth="1"/>
    <col min="14587" max="14587" width="0" style="1" hidden="1" customWidth="1"/>
    <col min="14588" max="14588" width="8.7109375" style="1" customWidth="1"/>
    <col min="14589" max="14589" width="11.42578125" style="1" customWidth="1"/>
    <col min="14590" max="14592" width="0" style="1" hidden="1" customWidth="1"/>
    <col min="14593" max="14593" width="0.140625" style="1" customWidth="1"/>
    <col min="14594" max="14594" width="11.42578125" style="1" customWidth="1"/>
    <col min="14595" max="14595" width="8.42578125" style="1" customWidth="1"/>
    <col min="14596" max="14596" width="0" style="1" hidden="1" customWidth="1"/>
    <col min="14597" max="14597" width="9.28515625" style="1"/>
    <col min="14598" max="14598" width="9.7109375" style="1" customWidth="1"/>
    <col min="14599" max="14839" width="9.28515625" style="1"/>
    <col min="14840" max="14840" width="3.7109375" style="1" customWidth="1"/>
    <col min="14841" max="14841" width="58.7109375" style="1" customWidth="1"/>
    <col min="14842" max="14842" width="9.5703125" style="1" customWidth="1"/>
    <col min="14843" max="14843" width="0" style="1" hidden="1" customWidth="1"/>
    <col min="14844" max="14844" width="8.7109375" style="1" customWidth="1"/>
    <col min="14845" max="14845" width="11.42578125" style="1" customWidth="1"/>
    <col min="14846" max="14848" width="0" style="1" hidden="1" customWidth="1"/>
    <col min="14849" max="14849" width="0.140625" style="1" customWidth="1"/>
    <col min="14850" max="14850" width="11.42578125" style="1" customWidth="1"/>
    <col min="14851" max="14851" width="8.42578125" style="1" customWidth="1"/>
    <col min="14852" max="14852" width="0" style="1" hidden="1" customWidth="1"/>
    <col min="14853" max="14853" width="9.28515625" style="1"/>
    <col min="14854" max="14854" width="9.7109375" style="1" customWidth="1"/>
    <col min="14855" max="15095" width="9.28515625" style="1"/>
    <col min="15096" max="15096" width="3.7109375" style="1" customWidth="1"/>
    <col min="15097" max="15097" width="58.7109375" style="1" customWidth="1"/>
    <col min="15098" max="15098" width="9.5703125" style="1" customWidth="1"/>
    <col min="15099" max="15099" width="0" style="1" hidden="1" customWidth="1"/>
    <col min="15100" max="15100" width="8.7109375" style="1" customWidth="1"/>
    <col min="15101" max="15101" width="11.42578125" style="1" customWidth="1"/>
    <col min="15102" max="15104" width="0" style="1" hidden="1" customWidth="1"/>
    <col min="15105" max="15105" width="0.140625" style="1" customWidth="1"/>
    <col min="15106" max="15106" width="11.42578125" style="1" customWidth="1"/>
    <col min="15107" max="15107" width="8.42578125" style="1" customWidth="1"/>
    <col min="15108" max="15108" width="0" style="1" hidden="1" customWidth="1"/>
    <col min="15109" max="15109" width="9.28515625" style="1"/>
    <col min="15110" max="15110" width="9.7109375" style="1" customWidth="1"/>
    <col min="15111" max="15351" width="9.28515625" style="1"/>
    <col min="15352" max="15352" width="3.7109375" style="1" customWidth="1"/>
    <col min="15353" max="15353" width="58.7109375" style="1" customWidth="1"/>
    <col min="15354" max="15354" width="9.5703125" style="1" customWidth="1"/>
    <col min="15355" max="15355" width="0" style="1" hidden="1" customWidth="1"/>
    <col min="15356" max="15356" width="8.7109375" style="1" customWidth="1"/>
    <col min="15357" max="15357" width="11.42578125" style="1" customWidth="1"/>
    <col min="15358" max="15360" width="0" style="1" hidden="1" customWidth="1"/>
    <col min="15361" max="15361" width="0.140625" style="1" customWidth="1"/>
    <col min="15362" max="15362" width="11.42578125" style="1" customWidth="1"/>
    <col min="15363" max="15363" width="8.42578125" style="1" customWidth="1"/>
    <col min="15364" max="15364" width="0" style="1" hidden="1" customWidth="1"/>
    <col min="15365" max="15365" width="9.28515625" style="1"/>
    <col min="15366" max="15366" width="9.7109375" style="1" customWidth="1"/>
    <col min="15367" max="15607" width="9.28515625" style="1"/>
    <col min="15608" max="15608" width="3.7109375" style="1" customWidth="1"/>
    <col min="15609" max="15609" width="58.7109375" style="1" customWidth="1"/>
    <col min="15610" max="15610" width="9.5703125" style="1" customWidth="1"/>
    <col min="15611" max="15611" width="0" style="1" hidden="1" customWidth="1"/>
    <col min="15612" max="15612" width="8.7109375" style="1" customWidth="1"/>
    <col min="15613" max="15613" width="11.42578125" style="1" customWidth="1"/>
    <col min="15614" max="15616" width="0" style="1" hidden="1" customWidth="1"/>
    <col min="15617" max="15617" width="0.140625" style="1" customWidth="1"/>
    <col min="15618" max="15618" width="11.42578125" style="1" customWidth="1"/>
    <col min="15619" max="15619" width="8.42578125" style="1" customWidth="1"/>
    <col min="15620" max="15620" width="0" style="1" hidden="1" customWidth="1"/>
    <col min="15621" max="15621" width="9.28515625" style="1"/>
    <col min="15622" max="15622" width="9.7109375" style="1" customWidth="1"/>
    <col min="15623" max="15863" width="9.28515625" style="1"/>
    <col min="15864" max="15864" width="3.7109375" style="1" customWidth="1"/>
    <col min="15865" max="15865" width="58.7109375" style="1" customWidth="1"/>
    <col min="15866" max="15866" width="9.5703125" style="1" customWidth="1"/>
    <col min="15867" max="15867" width="0" style="1" hidden="1" customWidth="1"/>
    <col min="15868" max="15868" width="8.7109375" style="1" customWidth="1"/>
    <col min="15869" max="15869" width="11.42578125" style="1" customWidth="1"/>
    <col min="15870" max="15872" width="0" style="1" hidden="1" customWidth="1"/>
    <col min="15873" max="15873" width="0.140625" style="1" customWidth="1"/>
    <col min="15874" max="15874" width="11.42578125" style="1" customWidth="1"/>
    <col min="15875" max="15875" width="8.42578125" style="1" customWidth="1"/>
    <col min="15876" max="15876" width="0" style="1" hidden="1" customWidth="1"/>
    <col min="15877" max="15877" width="9.28515625" style="1"/>
    <col min="15878" max="15878" width="9.7109375" style="1" customWidth="1"/>
    <col min="15879" max="16119" width="9.28515625" style="1"/>
    <col min="16120" max="16120" width="3.7109375" style="1" customWidth="1"/>
    <col min="16121" max="16121" width="58.7109375" style="1" customWidth="1"/>
    <col min="16122" max="16122" width="9.5703125" style="1" customWidth="1"/>
    <col min="16123" max="16123" width="0" style="1" hidden="1" customWidth="1"/>
    <col min="16124" max="16124" width="8.7109375" style="1" customWidth="1"/>
    <col min="16125" max="16125" width="11.42578125" style="1" customWidth="1"/>
    <col min="16126" max="16128" width="0" style="1" hidden="1" customWidth="1"/>
    <col min="16129" max="16129" width="0.140625" style="1" customWidth="1"/>
    <col min="16130" max="16130" width="11.42578125" style="1" customWidth="1"/>
    <col min="16131" max="16131" width="8.42578125" style="1" customWidth="1"/>
    <col min="16132" max="16132" width="0" style="1" hidden="1" customWidth="1"/>
    <col min="16133" max="16133" width="9.28515625" style="1"/>
    <col min="16134" max="16134" width="9.7109375" style="1" customWidth="1"/>
    <col min="16135" max="16384" width="9.28515625" style="1"/>
  </cols>
  <sheetData>
    <row r="1" spans="1:7" ht="15" customHeight="1">
      <c r="F1" s="269" t="s">
        <v>207</v>
      </c>
      <c r="G1" s="269"/>
    </row>
    <row r="3" spans="1:7" ht="15.75">
      <c r="A3" s="270" t="s">
        <v>170</v>
      </c>
      <c r="B3" s="270"/>
      <c r="C3" s="270"/>
      <c r="D3" s="270"/>
      <c r="E3" s="270"/>
      <c r="F3" s="270"/>
      <c r="G3" s="270"/>
    </row>
    <row r="4" spans="1:7">
      <c r="A4" s="135"/>
      <c r="B4" s="135"/>
      <c r="C4" s="135"/>
      <c r="D4" s="135"/>
      <c r="E4" s="135"/>
      <c r="F4" s="135"/>
      <c r="G4" s="135"/>
    </row>
    <row r="5" spans="1:7">
      <c r="A5" s="262" t="s">
        <v>171</v>
      </c>
      <c r="B5" s="262" t="s">
        <v>172</v>
      </c>
      <c r="C5" s="262" t="s">
        <v>173</v>
      </c>
      <c r="D5" s="271" t="s">
        <v>174</v>
      </c>
      <c r="E5" s="271" t="s">
        <v>175</v>
      </c>
      <c r="F5" s="272" t="s">
        <v>176</v>
      </c>
      <c r="G5" s="273"/>
    </row>
    <row r="6" spans="1:7" ht="47.25" customHeight="1">
      <c r="A6" s="262"/>
      <c r="B6" s="262"/>
      <c r="C6" s="262"/>
      <c r="D6" s="271"/>
      <c r="E6" s="271"/>
      <c r="F6" s="109" t="s">
        <v>177</v>
      </c>
      <c r="G6" s="109" t="s">
        <v>178</v>
      </c>
    </row>
    <row r="7" spans="1:7" ht="25.5">
      <c r="A7" s="124">
        <v>1</v>
      </c>
      <c r="B7" s="125" t="s">
        <v>179</v>
      </c>
      <c r="C7" s="136">
        <v>0.8</v>
      </c>
      <c r="D7" s="136">
        <v>0.8</v>
      </c>
      <c r="E7" s="136">
        <v>0.8</v>
      </c>
      <c r="F7" s="114">
        <f t="shared" ref="F7:F32" si="0">+C7-D7</f>
        <v>0</v>
      </c>
      <c r="G7" s="114">
        <f t="shared" ref="G7:G32" si="1">+C7-E7</f>
        <v>0</v>
      </c>
    </row>
    <row r="8" spans="1:7">
      <c r="A8" s="124">
        <v>2</v>
      </c>
      <c r="B8" s="125" t="s">
        <v>180</v>
      </c>
      <c r="C8" s="136">
        <v>47.9</v>
      </c>
      <c r="D8" s="136">
        <v>47.9</v>
      </c>
      <c r="E8" s="136">
        <v>47.9</v>
      </c>
      <c r="F8" s="114">
        <f t="shared" si="0"/>
        <v>0</v>
      </c>
      <c r="G8" s="114">
        <f t="shared" si="1"/>
        <v>0</v>
      </c>
    </row>
    <row r="9" spans="1:7">
      <c r="A9" s="124">
        <v>3</v>
      </c>
      <c r="B9" s="126" t="s">
        <v>181</v>
      </c>
      <c r="C9" s="136">
        <v>1.3</v>
      </c>
      <c r="D9" s="136">
        <v>1.2</v>
      </c>
      <c r="E9" s="136">
        <v>1.2</v>
      </c>
      <c r="F9" s="114">
        <f t="shared" si="0"/>
        <v>0.10000000000000009</v>
      </c>
      <c r="G9" s="114">
        <f t="shared" si="1"/>
        <v>0.10000000000000009</v>
      </c>
    </row>
    <row r="10" spans="1:7">
      <c r="A10" s="124">
        <v>4</v>
      </c>
      <c r="B10" s="125" t="s">
        <v>182</v>
      </c>
      <c r="C10" s="136">
        <v>19.5</v>
      </c>
      <c r="D10" s="136">
        <v>19.5</v>
      </c>
      <c r="E10" s="136">
        <v>21.7</v>
      </c>
      <c r="F10" s="114">
        <f t="shared" si="0"/>
        <v>0</v>
      </c>
      <c r="G10" s="114">
        <f t="shared" si="1"/>
        <v>-2.1999999999999993</v>
      </c>
    </row>
    <row r="11" spans="1:7">
      <c r="A11" s="124">
        <v>5</v>
      </c>
      <c r="B11" s="125" t="s">
        <v>183</v>
      </c>
      <c r="C11" s="136">
        <v>9</v>
      </c>
      <c r="D11" s="136">
        <v>9</v>
      </c>
      <c r="E11" s="136">
        <v>9</v>
      </c>
      <c r="F11" s="114">
        <f t="shared" si="0"/>
        <v>0</v>
      </c>
      <c r="G11" s="114">
        <f t="shared" si="1"/>
        <v>0</v>
      </c>
    </row>
    <row r="12" spans="1:7">
      <c r="A12" s="124">
        <v>6</v>
      </c>
      <c r="B12" s="125" t="s">
        <v>184</v>
      </c>
      <c r="C12" s="136">
        <v>35.299999999999997</v>
      </c>
      <c r="D12" s="136">
        <v>35.5</v>
      </c>
      <c r="E12" s="136">
        <v>35.5</v>
      </c>
      <c r="F12" s="114">
        <f t="shared" si="0"/>
        <v>-0.20000000000000284</v>
      </c>
      <c r="G12" s="114">
        <f t="shared" si="1"/>
        <v>-0.20000000000000284</v>
      </c>
    </row>
    <row r="13" spans="1:7">
      <c r="A13" s="124">
        <v>7</v>
      </c>
      <c r="B13" s="125" t="s">
        <v>185</v>
      </c>
      <c r="C13" s="136">
        <v>5</v>
      </c>
      <c r="D13" s="136">
        <v>5</v>
      </c>
      <c r="E13" s="136">
        <v>5</v>
      </c>
      <c r="F13" s="114">
        <f t="shared" si="0"/>
        <v>0</v>
      </c>
      <c r="G13" s="114">
        <f t="shared" si="1"/>
        <v>0</v>
      </c>
    </row>
    <row r="14" spans="1:7">
      <c r="A14" s="124">
        <v>8</v>
      </c>
      <c r="B14" s="125" t="s">
        <v>186</v>
      </c>
      <c r="C14" s="136">
        <v>12.7</v>
      </c>
      <c r="D14" s="136">
        <v>12.2</v>
      </c>
      <c r="E14" s="136">
        <v>12.2</v>
      </c>
      <c r="F14" s="114">
        <f t="shared" si="0"/>
        <v>0.5</v>
      </c>
      <c r="G14" s="114">
        <f t="shared" si="1"/>
        <v>0.5</v>
      </c>
    </row>
    <row r="15" spans="1:7">
      <c r="A15" s="124">
        <v>9</v>
      </c>
      <c r="B15" s="125" t="s">
        <v>187</v>
      </c>
      <c r="C15" s="136">
        <v>34.299999999999997</v>
      </c>
      <c r="D15" s="136">
        <v>32.6</v>
      </c>
      <c r="E15" s="136">
        <v>32.6</v>
      </c>
      <c r="F15" s="114">
        <f t="shared" si="0"/>
        <v>1.6999999999999957</v>
      </c>
      <c r="G15" s="114">
        <f t="shared" si="1"/>
        <v>1.6999999999999957</v>
      </c>
    </row>
    <row r="16" spans="1:7">
      <c r="A16" s="127">
        <v>10</v>
      </c>
      <c r="B16" s="125" t="s">
        <v>188</v>
      </c>
      <c r="C16" s="136">
        <v>45.9</v>
      </c>
      <c r="D16" s="136">
        <v>57.8</v>
      </c>
      <c r="E16" s="136">
        <v>53</v>
      </c>
      <c r="F16" s="114">
        <f t="shared" si="0"/>
        <v>-11.899999999999999</v>
      </c>
      <c r="G16" s="114">
        <f t="shared" si="1"/>
        <v>-7.1000000000000014</v>
      </c>
    </row>
    <row r="17" spans="1:17">
      <c r="A17" s="124">
        <v>11</v>
      </c>
      <c r="B17" s="107" t="s">
        <v>189</v>
      </c>
      <c r="C17" s="136">
        <v>1445</v>
      </c>
      <c r="D17" s="136">
        <v>1234.5999999999999</v>
      </c>
      <c r="E17" s="136">
        <v>1321.7</v>
      </c>
      <c r="F17" s="114">
        <f t="shared" si="0"/>
        <v>210.40000000000009</v>
      </c>
      <c r="G17" s="114">
        <f t="shared" si="1"/>
        <v>123.29999999999995</v>
      </c>
    </row>
    <row r="18" spans="1:17">
      <c r="A18" s="124">
        <v>12</v>
      </c>
      <c r="B18" s="125" t="s">
        <v>190</v>
      </c>
      <c r="C18" s="136">
        <v>195</v>
      </c>
      <c r="D18" s="136">
        <v>190.1</v>
      </c>
      <c r="E18" s="136">
        <v>180.1</v>
      </c>
      <c r="F18" s="114">
        <f t="shared" si="0"/>
        <v>4.9000000000000057</v>
      </c>
      <c r="G18" s="114">
        <f t="shared" si="1"/>
        <v>14.900000000000006</v>
      </c>
    </row>
    <row r="19" spans="1:17" ht="13.5" customHeight="1">
      <c r="A19" s="127">
        <v>13</v>
      </c>
      <c r="B19" s="125" t="s">
        <v>191</v>
      </c>
      <c r="C19" s="136">
        <v>360</v>
      </c>
      <c r="D19" s="136">
        <v>360</v>
      </c>
      <c r="E19" s="136">
        <v>360</v>
      </c>
      <c r="F19" s="114">
        <f t="shared" si="0"/>
        <v>0</v>
      </c>
      <c r="G19" s="114">
        <f t="shared" si="1"/>
        <v>0</v>
      </c>
    </row>
    <row r="20" spans="1:17">
      <c r="A20" s="124">
        <v>14</v>
      </c>
      <c r="B20" s="107" t="s">
        <v>192</v>
      </c>
      <c r="C20" s="136">
        <v>255.9</v>
      </c>
      <c r="D20" s="136">
        <v>254.8</v>
      </c>
      <c r="E20" s="136">
        <v>254.8</v>
      </c>
      <c r="F20" s="114">
        <f t="shared" si="0"/>
        <v>1.0999999999999943</v>
      </c>
      <c r="G20" s="114">
        <f t="shared" si="1"/>
        <v>1.0999999999999943</v>
      </c>
    </row>
    <row r="21" spans="1:17">
      <c r="A21" s="127">
        <v>15</v>
      </c>
      <c r="B21" s="107" t="s">
        <v>193</v>
      </c>
      <c r="C21" s="136">
        <v>18.600000000000001</v>
      </c>
      <c r="D21" s="136">
        <v>19.899999999999999</v>
      </c>
      <c r="E21" s="136">
        <v>19.899999999999999</v>
      </c>
      <c r="F21" s="114">
        <f t="shared" si="0"/>
        <v>-1.2999999999999972</v>
      </c>
      <c r="G21" s="114">
        <f t="shared" si="1"/>
        <v>-1.2999999999999972</v>
      </c>
    </row>
    <row r="22" spans="1:17" ht="25.5">
      <c r="A22" s="124">
        <v>16</v>
      </c>
      <c r="B22" s="107" t="s">
        <v>194</v>
      </c>
      <c r="C22" s="136">
        <v>7.7</v>
      </c>
      <c r="D22" s="136">
        <v>11.1</v>
      </c>
      <c r="E22" s="136">
        <v>13</v>
      </c>
      <c r="F22" s="114">
        <f t="shared" si="0"/>
        <v>-3.3999999999999995</v>
      </c>
      <c r="G22" s="114">
        <f t="shared" si="1"/>
        <v>-5.3</v>
      </c>
    </row>
    <row r="23" spans="1:17" ht="25.5">
      <c r="A23" s="127">
        <v>17</v>
      </c>
      <c r="B23" s="107" t="s">
        <v>195</v>
      </c>
      <c r="C23" s="136">
        <v>1410</v>
      </c>
      <c r="D23" s="136">
        <v>650</v>
      </c>
      <c r="E23" s="136">
        <v>1410.1</v>
      </c>
      <c r="F23" s="114">
        <f t="shared" si="0"/>
        <v>760</v>
      </c>
      <c r="G23" s="114">
        <f t="shared" si="1"/>
        <v>-9.9999999999909051E-2</v>
      </c>
      <c r="J23" s="128"/>
      <c r="K23" s="129"/>
      <c r="L23" s="16"/>
      <c r="Q23" s="19"/>
    </row>
    <row r="24" spans="1:17" ht="25.5">
      <c r="A24" s="124">
        <v>18</v>
      </c>
      <c r="B24" s="126" t="s">
        <v>196</v>
      </c>
      <c r="C24" s="136">
        <v>912</v>
      </c>
      <c r="D24" s="136">
        <v>872.1</v>
      </c>
      <c r="E24" s="136">
        <v>872.1</v>
      </c>
      <c r="F24" s="114">
        <f t="shared" si="0"/>
        <v>39.899999999999977</v>
      </c>
      <c r="G24" s="114">
        <f t="shared" si="1"/>
        <v>39.899999999999977</v>
      </c>
      <c r="J24" s="128"/>
      <c r="K24" s="129"/>
      <c r="L24" s="16"/>
    </row>
    <row r="25" spans="1:17" ht="25.5">
      <c r="A25" s="127">
        <v>19</v>
      </c>
      <c r="B25" s="126" t="s">
        <v>197</v>
      </c>
      <c r="C25" s="136">
        <v>144.9</v>
      </c>
      <c r="D25" s="136">
        <v>136</v>
      </c>
      <c r="E25" s="136">
        <v>136</v>
      </c>
      <c r="F25" s="114">
        <f t="shared" si="0"/>
        <v>8.9000000000000057</v>
      </c>
      <c r="G25" s="114">
        <f t="shared" si="1"/>
        <v>8.9000000000000057</v>
      </c>
    </row>
    <row r="26" spans="1:17">
      <c r="A26" s="124">
        <v>20</v>
      </c>
      <c r="B26" s="125" t="s">
        <v>198</v>
      </c>
      <c r="C26" s="136">
        <f>414.1+9.8</f>
        <v>423.90000000000003</v>
      </c>
      <c r="D26" s="136">
        <f>391.7+6.8</f>
        <v>398.5</v>
      </c>
      <c r="E26" s="136">
        <f>328.5+6.7</f>
        <v>335.2</v>
      </c>
      <c r="F26" s="114">
        <f t="shared" si="0"/>
        <v>25.400000000000034</v>
      </c>
      <c r="G26" s="114">
        <f t="shared" si="1"/>
        <v>88.700000000000045</v>
      </c>
    </row>
    <row r="27" spans="1:17" ht="25.5">
      <c r="A27" s="127">
        <v>21</v>
      </c>
      <c r="B27" s="107" t="s">
        <v>199</v>
      </c>
      <c r="C27" s="136">
        <v>996.3</v>
      </c>
      <c r="D27" s="136">
        <f>798.7+118.9+30</f>
        <v>947.6</v>
      </c>
      <c r="E27" s="136">
        <f>947.6-23.4</f>
        <v>924.2</v>
      </c>
      <c r="F27" s="114">
        <f t="shared" si="0"/>
        <v>48.699999999999932</v>
      </c>
      <c r="G27" s="114">
        <f t="shared" si="1"/>
        <v>72.099999999999909</v>
      </c>
    </row>
    <row r="28" spans="1:17" ht="25.5">
      <c r="A28" s="124">
        <v>22</v>
      </c>
      <c r="B28" s="107" t="s">
        <v>200</v>
      </c>
      <c r="C28" s="136">
        <v>22.8</v>
      </c>
      <c r="D28" s="136">
        <v>20.2</v>
      </c>
      <c r="E28" s="136">
        <v>20.2</v>
      </c>
      <c r="F28" s="114">
        <f t="shared" si="0"/>
        <v>2.6000000000000014</v>
      </c>
      <c r="G28" s="114">
        <f t="shared" si="1"/>
        <v>2.6000000000000014</v>
      </c>
      <c r="H28" s="130"/>
    </row>
    <row r="29" spans="1:17" ht="25.5">
      <c r="A29" s="127">
        <v>23</v>
      </c>
      <c r="B29" s="107" t="s">
        <v>201</v>
      </c>
      <c r="C29" s="136">
        <v>407</v>
      </c>
      <c r="D29" s="136">
        <v>416.4</v>
      </c>
      <c r="E29" s="136">
        <v>416.4</v>
      </c>
      <c r="F29" s="114">
        <f t="shared" si="0"/>
        <v>-9.3999999999999773</v>
      </c>
      <c r="G29" s="114">
        <f t="shared" si="1"/>
        <v>-9.3999999999999773</v>
      </c>
    </row>
    <row r="30" spans="1:17">
      <c r="A30" s="124">
        <v>24</v>
      </c>
      <c r="B30" s="107" t="s">
        <v>202</v>
      </c>
      <c r="C30" s="136">
        <v>2.2999999999999998</v>
      </c>
      <c r="D30" s="136">
        <v>1.8</v>
      </c>
      <c r="E30" s="136">
        <v>1.8</v>
      </c>
      <c r="F30" s="114">
        <f t="shared" si="0"/>
        <v>0.49999999999999978</v>
      </c>
      <c r="G30" s="114">
        <f t="shared" si="1"/>
        <v>0.49999999999999978</v>
      </c>
    </row>
    <row r="31" spans="1:17" ht="25.5">
      <c r="A31" s="127">
        <v>25</v>
      </c>
      <c r="B31" s="126" t="s">
        <v>203</v>
      </c>
      <c r="C31" s="136">
        <v>127.74</v>
      </c>
      <c r="D31" s="136">
        <v>88.4</v>
      </c>
      <c r="E31" s="136">
        <v>88.4</v>
      </c>
      <c r="F31" s="114">
        <f t="shared" si="0"/>
        <v>39.339999999999989</v>
      </c>
      <c r="G31" s="114">
        <f t="shared" si="1"/>
        <v>39.339999999999989</v>
      </c>
    </row>
    <row r="32" spans="1:17" ht="25.5">
      <c r="A32" s="124">
        <v>26</v>
      </c>
      <c r="B32" s="19" t="s">
        <v>208</v>
      </c>
      <c r="C32" s="136">
        <v>65.8</v>
      </c>
      <c r="D32" s="136">
        <v>0</v>
      </c>
      <c r="E32" s="136">
        <v>0</v>
      </c>
      <c r="F32" s="114">
        <f t="shared" si="0"/>
        <v>65.8</v>
      </c>
      <c r="G32" s="114">
        <f t="shared" si="1"/>
        <v>65.8</v>
      </c>
    </row>
    <row r="33" spans="1:7">
      <c r="A33" s="127">
        <v>27</v>
      </c>
      <c r="B33" s="86" t="s">
        <v>33</v>
      </c>
      <c r="C33" s="88">
        <f>SUM(C7:C32)</f>
        <v>7006.6399999999994</v>
      </c>
      <c r="D33" s="137">
        <f>SUM(D7:D32)</f>
        <v>5823</v>
      </c>
      <c r="E33" s="137">
        <f>SUM(E7:E32)</f>
        <v>6572.7999999999993</v>
      </c>
      <c r="F33" s="88">
        <f>SUM(F7:F32)</f>
        <v>1183.6399999999999</v>
      </c>
      <c r="G33" s="88">
        <f>SUM(G7:G32)</f>
        <v>433.84000000000003</v>
      </c>
    </row>
    <row r="34" spans="1:7">
      <c r="B34" s="1"/>
      <c r="C34" s="131"/>
    </row>
    <row r="35" spans="1:7">
      <c r="B35" s="1"/>
      <c r="C35" s="131"/>
    </row>
    <row r="36" spans="1:7">
      <c r="B36" s="1"/>
      <c r="E36" s="132"/>
    </row>
    <row r="37" spans="1:7">
      <c r="B37" s="1"/>
    </row>
    <row r="38" spans="1:7">
      <c r="B38" s="1"/>
    </row>
    <row r="39" spans="1:7">
      <c r="B39" s="1"/>
    </row>
    <row r="40" spans="1:7">
      <c r="B40" s="1"/>
    </row>
    <row r="41" spans="1:7">
      <c r="B41" s="1"/>
    </row>
    <row r="42" spans="1:7">
      <c r="B42" s="1"/>
    </row>
    <row r="43" spans="1:7">
      <c r="B43" s="1"/>
    </row>
    <row r="44" spans="1:7">
      <c r="B44" s="1"/>
    </row>
    <row r="45" spans="1:7">
      <c r="B45" s="1"/>
      <c r="C45" s="16"/>
      <c r="D45" s="129"/>
    </row>
    <row r="46" spans="1:7">
      <c r="B46" s="1"/>
      <c r="E46" s="133"/>
      <c r="F46" s="134"/>
      <c r="G46" s="134"/>
    </row>
    <row r="47" spans="1:7">
      <c r="B47" s="1"/>
    </row>
    <row r="48" spans="1:7">
      <c r="B48" s="1"/>
    </row>
    <row r="49" spans="2:2">
      <c r="B49" s="1"/>
    </row>
    <row r="51" spans="2:2">
      <c r="B51" s="16"/>
    </row>
  </sheetData>
  <mergeCells count="8">
    <mergeCell ref="F1:G1"/>
    <mergeCell ref="A3:G3"/>
    <mergeCell ref="A5:A6"/>
    <mergeCell ref="B5:B6"/>
    <mergeCell ref="C5:C6"/>
    <mergeCell ref="D5:D6"/>
    <mergeCell ref="E5:E6"/>
    <mergeCell ref="F5:G5"/>
  </mergeCells>
  <pageMargins left="0.31496062992125984" right="0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DFC7-7A4B-49A3-B1BE-F23A87490C01}">
  <dimension ref="A1:Z897"/>
  <sheetViews>
    <sheetView workbookViewId="0">
      <selection activeCell="K14" sqref="K14"/>
    </sheetView>
  </sheetViews>
  <sheetFormatPr defaultColWidth="9" defaultRowHeight="12"/>
  <cols>
    <col min="1" max="1" width="3.7109375" style="144" customWidth="1"/>
    <col min="2" max="2" width="27.42578125" style="144" customWidth="1"/>
    <col min="3" max="4" width="8.28515625" style="144" customWidth="1"/>
    <col min="5" max="6" width="7.7109375" style="144" customWidth="1"/>
    <col min="7" max="7" width="6" style="144" customWidth="1"/>
    <col min="8" max="8" width="10.28515625" style="144" customWidth="1"/>
    <col min="9" max="9" width="7.7109375" style="144" customWidth="1"/>
    <col min="10" max="10" width="8.140625" style="144" customWidth="1"/>
    <col min="11" max="11" width="7.7109375" style="144" customWidth="1"/>
    <col min="12" max="12" width="6.28515625" style="144" customWidth="1"/>
    <col min="13" max="13" width="8.7109375" style="144" customWidth="1"/>
    <col min="14" max="14" width="10.7109375" style="144" customWidth="1"/>
    <col min="15" max="15" width="6.28515625" style="144" customWidth="1"/>
    <col min="16" max="16" width="7" style="144" customWidth="1"/>
    <col min="17" max="17" width="6.7109375" style="144" customWidth="1"/>
    <col min="18" max="18" width="7.28515625" style="144" customWidth="1"/>
    <col min="19" max="19" width="9.85546875" style="144" customWidth="1"/>
    <col min="20" max="20" width="9.28515625" style="144" customWidth="1"/>
    <col min="21" max="21" width="7.5703125" style="144" customWidth="1"/>
    <col min="22" max="22" width="6.28515625" style="144" customWidth="1"/>
    <col min="23" max="23" width="7.7109375" style="144" customWidth="1"/>
    <col min="24" max="24" width="9" style="259"/>
    <col min="25" max="256" width="9" style="144"/>
    <col min="257" max="257" width="3.7109375" style="144" customWidth="1"/>
    <col min="258" max="258" width="27.42578125" style="144" customWidth="1"/>
    <col min="259" max="260" width="8.28515625" style="144" customWidth="1"/>
    <col min="261" max="262" width="7.7109375" style="144" customWidth="1"/>
    <col min="263" max="263" width="6" style="144" customWidth="1"/>
    <col min="264" max="264" width="10.28515625" style="144" customWidth="1"/>
    <col min="265" max="265" width="7.7109375" style="144" customWidth="1"/>
    <col min="266" max="266" width="8.140625" style="144" customWidth="1"/>
    <col min="267" max="267" width="7.7109375" style="144" customWidth="1"/>
    <col min="268" max="268" width="6.28515625" style="144" customWidth="1"/>
    <col min="269" max="269" width="8.7109375" style="144" customWidth="1"/>
    <col min="270" max="270" width="10.7109375" style="144" customWidth="1"/>
    <col min="271" max="271" width="6.28515625" style="144" customWidth="1"/>
    <col min="272" max="272" width="7" style="144" customWidth="1"/>
    <col min="273" max="273" width="6" style="144" customWidth="1"/>
    <col min="274" max="274" width="7.28515625" style="144" customWidth="1"/>
    <col min="275" max="275" width="9.85546875" style="144" customWidth="1"/>
    <col min="276" max="276" width="9.28515625" style="144" customWidth="1"/>
    <col min="277" max="277" width="7.5703125" style="144" customWidth="1"/>
    <col min="278" max="278" width="6.28515625" style="144" customWidth="1"/>
    <col min="279" max="279" width="7.7109375" style="144" customWidth="1"/>
    <col min="280" max="512" width="9" style="144"/>
    <col min="513" max="513" width="3.7109375" style="144" customWidth="1"/>
    <col min="514" max="514" width="27.42578125" style="144" customWidth="1"/>
    <col min="515" max="516" width="8.28515625" style="144" customWidth="1"/>
    <col min="517" max="518" width="7.7109375" style="144" customWidth="1"/>
    <col min="519" max="519" width="6" style="144" customWidth="1"/>
    <col min="520" max="520" width="10.28515625" style="144" customWidth="1"/>
    <col min="521" max="521" width="7.7109375" style="144" customWidth="1"/>
    <col min="522" max="522" width="8.140625" style="144" customWidth="1"/>
    <col min="523" max="523" width="7.7109375" style="144" customWidth="1"/>
    <col min="524" max="524" width="6.28515625" style="144" customWidth="1"/>
    <col min="525" max="525" width="8.7109375" style="144" customWidth="1"/>
    <col min="526" max="526" width="10.7109375" style="144" customWidth="1"/>
    <col min="527" max="527" width="6.28515625" style="144" customWidth="1"/>
    <col min="528" max="528" width="7" style="144" customWidth="1"/>
    <col min="529" max="529" width="6" style="144" customWidth="1"/>
    <col min="530" max="530" width="7.28515625" style="144" customWidth="1"/>
    <col min="531" max="531" width="9.85546875" style="144" customWidth="1"/>
    <col min="532" max="532" width="9.28515625" style="144" customWidth="1"/>
    <col min="533" max="533" width="7.5703125" style="144" customWidth="1"/>
    <col min="534" max="534" width="6.28515625" style="144" customWidth="1"/>
    <col min="535" max="535" width="7.7109375" style="144" customWidth="1"/>
    <col min="536" max="768" width="9" style="144"/>
    <col min="769" max="769" width="3.7109375" style="144" customWidth="1"/>
    <col min="770" max="770" width="27.42578125" style="144" customWidth="1"/>
    <col min="771" max="772" width="8.28515625" style="144" customWidth="1"/>
    <col min="773" max="774" width="7.7109375" style="144" customWidth="1"/>
    <col min="775" max="775" width="6" style="144" customWidth="1"/>
    <col min="776" max="776" width="10.28515625" style="144" customWidth="1"/>
    <col min="777" max="777" width="7.7109375" style="144" customWidth="1"/>
    <col min="778" max="778" width="8.140625" style="144" customWidth="1"/>
    <col min="779" max="779" width="7.7109375" style="144" customWidth="1"/>
    <col min="780" max="780" width="6.28515625" style="144" customWidth="1"/>
    <col min="781" max="781" width="8.7109375" style="144" customWidth="1"/>
    <col min="782" max="782" width="10.7109375" style="144" customWidth="1"/>
    <col min="783" max="783" width="6.28515625" style="144" customWidth="1"/>
    <col min="784" max="784" width="7" style="144" customWidth="1"/>
    <col min="785" max="785" width="6" style="144" customWidth="1"/>
    <col min="786" max="786" width="7.28515625" style="144" customWidth="1"/>
    <col min="787" max="787" width="9.85546875" style="144" customWidth="1"/>
    <col min="788" max="788" width="9.28515625" style="144" customWidth="1"/>
    <col min="789" max="789" width="7.5703125" style="144" customWidth="1"/>
    <col min="790" max="790" width="6.28515625" style="144" customWidth="1"/>
    <col min="791" max="791" width="7.7109375" style="144" customWidth="1"/>
    <col min="792" max="1024" width="9" style="144"/>
    <col min="1025" max="1025" width="3.7109375" style="144" customWidth="1"/>
    <col min="1026" max="1026" width="27.42578125" style="144" customWidth="1"/>
    <col min="1027" max="1028" width="8.28515625" style="144" customWidth="1"/>
    <col min="1029" max="1030" width="7.7109375" style="144" customWidth="1"/>
    <col min="1031" max="1031" width="6" style="144" customWidth="1"/>
    <col min="1032" max="1032" width="10.28515625" style="144" customWidth="1"/>
    <col min="1033" max="1033" width="7.7109375" style="144" customWidth="1"/>
    <col min="1034" max="1034" width="8.140625" style="144" customWidth="1"/>
    <col min="1035" max="1035" width="7.7109375" style="144" customWidth="1"/>
    <col min="1036" max="1036" width="6.28515625" style="144" customWidth="1"/>
    <col min="1037" max="1037" width="8.7109375" style="144" customWidth="1"/>
    <col min="1038" max="1038" width="10.7109375" style="144" customWidth="1"/>
    <col min="1039" max="1039" width="6.28515625" style="144" customWidth="1"/>
    <col min="1040" max="1040" width="7" style="144" customWidth="1"/>
    <col min="1041" max="1041" width="6" style="144" customWidth="1"/>
    <col min="1042" max="1042" width="7.28515625" style="144" customWidth="1"/>
    <col min="1043" max="1043" width="9.85546875" style="144" customWidth="1"/>
    <col min="1044" max="1044" width="9.28515625" style="144" customWidth="1"/>
    <col min="1045" max="1045" width="7.5703125" style="144" customWidth="1"/>
    <col min="1046" max="1046" width="6.28515625" style="144" customWidth="1"/>
    <col min="1047" max="1047" width="7.7109375" style="144" customWidth="1"/>
    <col min="1048" max="1280" width="9" style="144"/>
    <col min="1281" max="1281" width="3.7109375" style="144" customWidth="1"/>
    <col min="1282" max="1282" width="27.42578125" style="144" customWidth="1"/>
    <col min="1283" max="1284" width="8.28515625" style="144" customWidth="1"/>
    <col min="1285" max="1286" width="7.7109375" style="144" customWidth="1"/>
    <col min="1287" max="1287" width="6" style="144" customWidth="1"/>
    <col min="1288" max="1288" width="10.28515625" style="144" customWidth="1"/>
    <col min="1289" max="1289" width="7.7109375" style="144" customWidth="1"/>
    <col min="1290" max="1290" width="8.140625" style="144" customWidth="1"/>
    <col min="1291" max="1291" width="7.7109375" style="144" customWidth="1"/>
    <col min="1292" max="1292" width="6.28515625" style="144" customWidth="1"/>
    <col min="1293" max="1293" width="8.7109375" style="144" customWidth="1"/>
    <col min="1294" max="1294" width="10.7109375" style="144" customWidth="1"/>
    <col min="1295" max="1295" width="6.28515625" style="144" customWidth="1"/>
    <col min="1296" max="1296" width="7" style="144" customWidth="1"/>
    <col min="1297" max="1297" width="6" style="144" customWidth="1"/>
    <col min="1298" max="1298" width="7.28515625" style="144" customWidth="1"/>
    <col min="1299" max="1299" width="9.85546875" style="144" customWidth="1"/>
    <col min="1300" max="1300" width="9.28515625" style="144" customWidth="1"/>
    <col min="1301" max="1301" width="7.5703125" style="144" customWidth="1"/>
    <col min="1302" max="1302" width="6.28515625" style="144" customWidth="1"/>
    <col min="1303" max="1303" width="7.7109375" style="144" customWidth="1"/>
    <col min="1304" max="1536" width="9" style="144"/>
    <col min="1537" max="1537" width="3.7109375" style="144" customWidth="1"/>
    <col min="1538" max="1538" width="27.42578125" style="144" customWidth="1"/>
    <col min="1539" max="1540" width="8.28515625" style="144" customWidth="1"/>
    <col min="1541" max="1542" width="7.7109375" style="144" customWidth="1"/>
    <col min="1543" max="1543" width="6" style="144" customWidth="1"/>
    <col min="1544" max="1544" width="10.28515625" style="144" customWidth="1"/>
    <col min="1545" max="1545" width="7.7109375" style="144" customWidth="1"/>
    <col min="1546" max="1546" width="8.140625" style="144" customWidth="1"/>
    <col min="1547" max="1547" width="7.7109375" style="144" customWidth="1"/>
    <col min="1548" max="1548" width="6.28515625" style="144" customWidth="1"/>
    <col min="1549" max="1549" width="8.7109375" style="144" customWidth="1"/>
    <col min="1550" max="1550" width="10.7109375" style="144" customWidth="1"/>
    <col min="1551" max="1551" width="6.28515625" style="144" customWidth="1"/>
    <col min="1552" max="1552" width="7" style="144" customWidth="1"/>
    <col min="1553" max="1553" width="6" style="144" customWidth="1"/>
    <col min="1554" max="1554" width="7.28515625" style="144" customWidth="1"/>
    <col min="1555" max="1555" width="9.85546875" style="144" customWidth="1"/>
    <col min="1556" max="1556" width="9.28515625" style="144" customWidth="1"/>
    <col min="1557" max="1557" width="7.5703125" style="144" customWidth="1"/>
    <col min="1558" max="1558" width="6.28515625" style="144" customWidth="1"/>
    <col min="1559" max="1559" width="7.7109375" style="144" customWidth="1"/>
    <col min="1560" max="1792" width="9" style="144"/>
    <col min="1793" max="1793" width="3.7109375" style="144" customWidth="1"/>
    <col min="1794" max="1794" width="27.42578125" style="144" customWidth="1"/>
    <col min="1795" max="1796" width="8.28515625" style="144" customWidth="1"/>
    <col min="1797" max="1798" width="7.7109375" style="144" customWidth="1"/>
    <col min="1799" max="1799" width="6" style="144" customWidth="1"/>
    <col min="1800" max="1800" width="10.28515625" style="144" customWidth="1"/>
    <col min="1801" max="1801" width="7.7109375" style="144" customWidth="1"/>
    <col min="1802" max="1802" width="8.140625" style="144" customWidth="1"/>
    <col min="1803" max="1803" width="7.7109375" style="144" customWidth="1"/>
    <col min="1804" max="1804" width="6.28515625" style="144" customWidth="1"/>
    <col min="1805" max="1805" width="8.7109375" style="144" customWidth="1"/>
    <col min="1806" max="1806" width="10.7109375" style="144" customWidth="1"/>
    <col min="1807" max="1807" width="6.28515625" style="144" customWidth="1"/>
    <col min="1808" max="1808" width="7" style="144" customWidth="1"/>
    <col min="1809" max="1809" width="6" style="144" customWidth="1"/>
    <col min="1810" max="1810" width="7.28515625" style="144" customWidth="1"/>
    <col min="1811" max="1811" width="9.85546875" style="144" customWidth="1"/>
    <col min="1812" max="1812" width="9.28515625" style="144" customWidth="1"/>
    <col min="1813" max="1813" width="7.5703125" style="144" customWidth="1"/>
    <col min="1814" max="1814" width="6.28515625" style="144" customWidth="1"/>
    <col min="1815" max="1815" width="7.7109375" style="144" customWidth="1"/>
    <col min="1816" max="2048" width="9" style="144"/>
    <col min="2049" max="2049" width="3.7109375" style="144" customWidth="1"/>
    <col min="2050" max="2050" width="27.42578125" style="144" customWidth="1"/>
    <col min="2051" max="2052" width="8.28515625" style="144" customWidth="1"/>
    <col min="2053" max="2054" width="7.7109375" style="144" customWidth="1"/>
    <col min="2055" max="2055" width="6" style="144" customWidth="1"/>
    <col min="2056" max="2056" width="10.28515625" style="144" customWidth="1"/>
    <col min="2057" max="2057" width="7.7109375" style="144" customWidth="1"/>
    <col min="2058" max="2058" width="8.140625" style="144" customWidth="1"/>
    <col min="2059" max="2059" width="7.7109375" style="144" customWidth="1"/>
    <col min="2060" max="2060" width="6.28515625" style="144" customWidth="1"/>
    <col min="2061" max="2061" width="8.7109375" style="144" customWidth="1"/>
    <col min="2062" max="2062" width="10.7109375" style="144" customWidth="1"/>
    <col min="2063" max="2063" width="6.28515625" style="144" customWidth="1"/>
    <col min="2064" max="2064" width="7" style="144" customWidth="1"/>
    <col min="2065" max="2065" width="6" style="144" customWidth="1"/>
    <col min="2066" max="2066" width="7.28515625" style="144" customWidth="1"/>
    <col min="2067" max="2067" width="9.85546875" style="144" customWidth="1"/>
    <col min="2068" max="2068" width="9.28515625" style="144" customWidth="1"/>
    <col min="2069" max="2069" width="7.5703125" style="144" customWidth="1"/>
    <col min="2070" max="2070" width="6.28515625" style="144" customWidth="1"/>
    <col min="2071" max="2071" width="7.7109375" style="144" customWidth="1"/>
    <col min="2072" max="2304" width="9" style="144"/>
    <col min="2305" max="2305" width="3.7109375" style="144" customWidth="1"/>
    <col min="2306" max="2306" width="27.42578125" style="144" customWidth="1"/>
    <col min="2307" max="2308" width="8.28515625" style="144" customWidth="1"/>
    <col min="2309" max="2310" width="7.7109375" style="144" customWidth="1"/>
    <col min="2311" max="2311" width="6" style="144" customWidth="1"/>
    <col min="2312" max="2312" width="10.28515625" style="144" customWidth="1"/>
    <col min="2313" max="2313" width="7.7109375" style="144" customWidth="1"/>
    <col min="2314" max="2314" width="8.140625" style="144" customWidth="1"/>
    <col min="2315" max="2315" width="7.7109375" style="144" customWidth="1"/>
    <col min="2316" max="2316" width="6.28515625" style="144" customWidth="1"/>
    <col min="2317" max="2317" width="8.7109375" style="144" customWidth="1"/>
    <col min="2318" max="2318" width="10.7109375" style="144" customWidth="1"/>
    <col min="2319" max="2319" width="6.28515625" style="144" customWidth="1"/>
    <col min="2320" max="2320" width="7" style="144" customWidth="1"/>
    <col min="2321" max="2321" width="6" style="144" customWidth="1"/>
    <col min="2322" max="2322" width="7.28515625" style="144" customWidth="1"/>
    <col min="2323" max="2323" width="9.85546875" style="144" customWidth="1"/>
    <col min="2324" max="2324" width="9.28515625" style="144" customWidth="1"/>
    <col min="2325" max="2325" width="7.5703125" style="144" customWidth="1"/>
    <col min="2326" max="2326" width="6.28515625" style="144" customWidth="1"/>
    <col min="2327" max="2327" width="7.7109375" style="144" customWidth="1"/>
    <col min="2328" max="2560" width="9" style="144"/>
    <col min="2561" max="2561" width="3.7109375" style="144" customWidth="1"/>
    <col min="2562" max="2562" width="27.42578125" style="144" customWidth="1"/>
    <col min="2563" max="2564" width="8.28515625" style="144" customWidth="1"/>
    <col min="2565" max="2566" width="7.7109375" style="144" customWidth="1"/>
    <col min="2567" max="2567" width="6" style="144" customWidth="1"/>
    <col min="2568" max="2568" width="10.28515625" style="144" customWidth="1"/>
    <col min="2569" max="2569" width="7.7109375" style="144" customWidth="1"/>
    <col min="2570" max="2570" width="8.140625" style="144" customWidth="1"/>
    <col min="2571" max="2571" width="7.7109375" style="144" customWidth="1"/>
    <col min="2572" max="2572" width="6.28515625" style="144" customWidth="1"/>
    <col min="2573" max="2573" width="8.7109375" style="144" customWidth="1"/>
    <col min="2574" max="2574" width="10.7109375" style="144" customWidth="1"/>
    <col min="2575" max="2575" width="6.28515625" style="144" customWidth="1"/>
    <col min="2576" max="2576" width="7" style="144" customWidth="1"/>
    <col min="2577" max="2577" width="6" style="144" customWidth="1"/>
    <col min="2578" max="2578" width="7.28515625" style="144" customWidth="1"/>
    <col min="2579" max="2579" width="9.85546875" style="144" customWidth="1"/>
    <col min="2580" max="2580" width="9.28515625" style="144" customWidth="1"/>
    <col min="2581" max="2581" width="7.5703125" style="144" customWidth="1"/>
    <col min="2582" max="2582" width="6.28515625" style="144" customWidth="1"/>
    <col min="2583" max="2583" width="7.7109375" style="144" customWidth="1"/>
    <col min="2584" max="2816" width="9" style="144"/>
    <col min="2817" max="2817" width="3.7109375" style="144" customWidth="1"/>
    <col min="2818" max="2818" width="27.42578125" style="144" customWidth="1"/>
    <col min="2819" max="2820" width="8.28515625" style="144" customWidth="1"/>
    <col min="2821" max="2822" width="7.7109375" style="144" customWidth="1"/>
    <col min="2823" max="2823" width="6" style="144" customWidth="1"/>
    <col min="2824" max="2824" width="10.28515625" style="144" customWidth="1"/>
    <col min="2825" max="2825" width="7.7109375" style="144" customWidth="1"/>
    <col min="2826" max="2826" width="8.140625" style="144" customWidth="1"/>
    <col min="2827" max="2827" width="7.7109375" style="144" customWidth="1"/>
    <col min="2828" max="2828" width="6.28515625" style="144" customWidth="1"/>
    <col min="2829" max="2829" width="8.7109375" style="144" customWidth="1"/>
    <col min="2830" max="2830" width="10.7109375" style="144" customWidth="1"/>
    <col min="2831" max="2831" width="6.28515625" style="144" customWidth="1"/>
    <col min="2832" max="2832" width="7" style="144" customWidth="1"/>
    <col min="2833" max="2833" width="6" style="144" customWidth="1"/>
    <col min="2834" max="2834" width="7.28515625" style="144" customWidth="1"/>
    <col min="2835" max="2835" width="9.85546875" style="144" customWidth="1"/>
    <col min="2836" max="2836" width="9.28515625" style="144" customWidth="1"/>
    <col min="2837" max="2837" width="7.5703125" style="144" customWidth="1"/>
    <col min="2838" max="2838" width="6.28515625" style="144" customWidth="1"/>
    <col min="2839" max="2839" width="7.7109375" style="144" customWidth="1"/>
    <col min="2840" max="3072" width="9" style="144"/>
    <col min="3073" max="3073" width="3.7109375" style="144" customWidth="1"/>
    <col min="3074" max="3074" width="27.42578125" style="144" customWidth="1"/>
    <col min="3075" max="3076" width="8.28515625" style="144" customWidth="1"/>
    <col min="3077" max="3078" width="7.7109375" style="144" customWidth="1"/>
    <col min="3079" max="3079" width="6" style="144" customWidth="1"/>
    <col min="3080" max="3080" width="10.28515625" style="144" customWidth="1"/>
    <col min="3081" max="3081" width="7.7109375" style="144" customWidth="1"/>
    <col min="3082" max="3082" width="8.140625" style="144" customWidth="1"/>
    <col min="3083" max="3083" width="7.7109375" style="144" customWidth="1"/>
    <col min="3084" max="3084" width="6.28515625" style="144" customWidth="1"/>
    <col min="3085" max="3085" width="8.7109375" style="144" customWidth="1"/>
    <col min="3086" max="3086" width="10.7109375" style="144" customWidth="1"/>
    <col min="3087" max="3087" width="6.28515625" style="144" customWidth="1"/>
    <col min="3088" max="3088" width="7" style="144" customWidth="1"/>
    <col min="3089" max="3089" width="6" style="144" customWidth="1"/>
    <col min="3090" max="3090" width="7.28515625" style="144" customWidth="1"/>
    <col min="3091" max="3091" width="9.85546875" style="144" customWidth="1"/>
    <col min="3092" max="3092" width="9.28515625" style="144" customWidth="1"/>
    <col min="3093" max="3093" width="7.5703125" style="144" customWidth="1"/>
    <col min="3094" max="3094" width="6.28515625" style="144" customWidth="1"/>
    <col min="3095" max="3095" width="7.7109375" style="144" customWidth="1"/>
    <col min="3096" max="3328" width="9" style="144"/>
    <col min="3329" max="3329" width="3.7109375" style="144" customWidth="1"/>
    <col min="3330" max="3330" width="27.42578125" style="144" customWidth="1"/>
    <col min="3331" max="3332" width="8.28515625" style="144" customWidth="1"/>
    <col min="3333" max="3334" width="7.7109375" style="144" customWidth="1"/>
    <col min="3335" max="3335" width="6" style="144" customWidth="1"/>
    <col min="3336" max="3336" width="10.28515625" style="144" customWidth="1"/>
    <col min="3337" max="3337" width="7.7109375" style="144" customWidth="1"/>
    <col min="3338" max="3338" width="8.140625" style="144" customWidth="1"/>
    <col min="3339" max="3339" width="7.7109375" style="144" customWidth="1"/>
    <col min="3340" max="3340" width="6.28515625" style="144" customWidth="1"/>
    <col min="3341" max="3341" width="8.7109375" style="144" customWidth="1"/>
    <col min="3342" max="3342" width="10.7109375" style="144" customWidth="1"/>
    <col min="3343" max="3343" width="6.28515625" style="144" customWidth="1"/>
    <col min="3344" max="3344" width="7" style="144" customWidth="1"/>
    <col min="3345" max="3345" width="6" style="144" customWidth="1"/>
    <col min="3346" max="3346" width="7.28515625" style="144" customWidth="1"/>
    <col min="3347" max="3347" width="9.85546875" style="144" customWidth="1"/>
    <col min="3348" max="3348" width="9.28515625" style="144" customWidth="1"/>
    <col min="3349" max="3349" width="7.5703125" style="144" customWidth="1"/>
    <col min="3350" max="3350" width="6.28515625" style="144" customWidth="1"/>
    <col min="3351" max="3351" width="7.7109375" style="144" customWidth="1"/>
    <col min="3352" max="3584" width="9" style="144"/>
    <col min="3585" max="3585" width="3.7109375" style="144" customWidth="1"/>
    <col min="3586" max="3586" width="27.42578125" style="144" customWidth="1"/>
    <col min="3587" max="3588" width="8.28515625" style="144" customWidth="1"/>
    <col min="3589" max="3590" width="7.7109375" style="144" customWidth="1"/>
    <col min="3591" max="3591" width="6" style="144" customWidth="1"/>
    <col min="3592" max="3592" width="10.28515625" style="144" customWidth="1"/>
    <col min="3593" max="3593" width="7.7109375" style="144" customWidth="1"/>
    <col min="3594" max="3594" width="8.140625" style="144" customWidth="1"/>
    <col min="3595" max="3595" width="7.7109375" style="144" customWidth="1"/>
    <col min="3596" max="3596" width="6.28515625" style="144" customWidth="1"/>
    <col min="3597" max="3597" width="8.7109375" style="144" customWidth="1"/>
    <col min="3598" max="3598" width="10.7109375" style="144" customWidth="1"/>
    <col min="3599" max="3599" width="6.28515625" style="144" customWidth="1"/>
    <col min="3600" max="3600" width="7" style="144" customWidth="1"/>
    <col min="3601" max="3601" width="6" style="144" customWidth="1"/>
    <col min="3602" max="3602" width="7.28515625" style="144" customWidth="1"/>
    <col min="3603" max="3603" width="9.85546875" style="144" customWidth="1"/>
    <col min="3604" max="3604" width="9.28515625" style="144" customWidth="1"/>
    <col min="3605" max="3605" width="7.5703125" style="144" customWidth="1"/>
    <col min="3606" max="3606" width="6.28515625" style="144" customWidth="1"/>
    <col min="3607" max="3607" width="7.7109375" style="144" customWidth="1"/>
    <col min="3608" max="3840" width="9" style="144"/>
    <col min="3841" max="3841" width="3.7109375" style="144" customWidth="1"/>
    <col min="3842" max="3842" width="27.42578125" style="144" customWidth="1"/>
    <col min="3843" max="3844" width="8.28515625" style="144" customWidth="1"/>
    <col min="3845" max="3846" width="7.7109375" style="144" customWidth="1"/>
    <col min="3847" max="3847" width="6" style="144" customWidth="1"/>
    <col min="3848" max="3848" width="10.28515625" style="144" customWidth="1"/>
    <col min="3849" max="3849" width="7.7109375" style="144" customWidth="1"/>
    <col min="3850" max="3850" width="8.140625" style="144" customWidth="1"/>
    <col min="3851" max="3851" width="7.7109375" style="144" customWidth="1"/>
    <col min="3852" max="3852" width="6.28515625" style="144" customWidth="1"/>
    <col min="3853" max="3853" width="8.7109375" style="144" customWidth="1"/>
    <col min="3854" max="3854" width="10.7109375" style="144" customWidth="1"/>
    <col min="3855" max="3855" width="6.28515625" style="144" customWidth="1"/>
    <col min="3856" max="3856" width="7" style="144" customWidth="1"/>
    <col min="3857" max="3857" width="6" style="144" customWidth="1"/>
    <col min="3858" max="3858" width="7.28515625" style="144" customWidth="1"/>
    <col min="3859" max="3859" width="9.85546875" style="144" customWidth="1"/>
    <col min="3860" max="3860" width="9.28515625" style="144" customWidth="1"/>
    <col min="3861" max="3861" width="7.5703125" style="144" customWidth="1"/>
    <col min="3862" max="3862" width="6.28515625" style="144" customWidth="1"/>
    <col min="3863" max="3863" width="7.7109375" style="144" customWidth="1"/>
    <col min="3864" max="4096" width="9" style="144"/>
    <col min="4097" max="4097" width="3.7109375" style="144" customWidth="1"/>
    <col min="4098" max="4098" width="27.42578125" style="144" customWidth="1"/>
    <col min="4099" max="4100" width="8.28515625" style="144" customWidth="1"/>
    <col min="4101" max="4102" width="7.7109375" style="144" customWidth="1"/>
    <col min="4103" max="4103" width="6" style="144" customWidth="1"/>
    <col min="4104" max="4104" width="10.28515625" style="144" customWidth="1"/>
    <col min="4105" max="4105" width="7.7109375" style="144" customWidth="1"/>
    <col min="4106" max="4106" width="8.140625" style="144" customWidth="1"/>
    <col min="4107" max="4107" width="7.7109375" style="144" customWidth="1"/>
    <col min="4108" max="4108" width="6.28515625" style="144" customWidth="1"/>
    <col min="4109" max="4109" width="8.7109375" style="144" customWidth="1"/>
    <col min="4110" max="4110" width="10.7109375" style="144" customWidth="1"/>
    <col min="4111" max="4111" width="6.28515625" style="144" customWidth="1"/>
    <col min="4112" max="4112" width="7" style="144" customWidth="1"/>
    <col min="4113" max="4113" width="6" style="144" customWidth="1"/>
    <col min="4114" max="4114" width="7.28515625" style="144" customWidth="1"/>
    <col min="4115" max="4115" width="9.85546875" style="144" customWidth="1"/>
    <col min="4116" max="4116" width="9.28515625" style="144" customWidth="1"/>
    <col min="4117" max="4117" width="7.5703125" style="144" customWidth="1"/>
    <col min="4118" max="4118" width="6.28515625" style="144" customWidth="1"/>
    <col min="4119" max="4119" width="7.7109375" style="144" customWidth="1"/>
    <col min="4120" max="4352" width="9" style="144"/>
    <col min="4353" max="4353" width="3.7109375" style="144" customWidth="1"/>
    <col min="4354" max="4354" width="27.42578125" style="144" customWidth="1"/>
    <col min="4355" max="4356" width="8.28515625" style="144" customWidth="1"/>
    <col min="4357" max="4358" width="7.7109375" style="144" customWidth="1"/>
    <col min="4359" max="4359" width="6" style="144" customWidth="1"/>
    <col min="4360" max="4360" width="10.28515625" style="144" customWidth="1"/>
    <col min="4361" max="4361" width="7.7109375" style="144" customWidth="1"/>
    <col min="4362" max="4362" width="8.140625" style="144" customWidth="1"/>
    <col min="4363" max="4363" width="7.7109375" style="144" customWidth="1"/>
    <col min="4364" max="4364" width="6.28515625" style="144" customWidth="1"/>
    <col min="4365" max="4365" width="8.7109375" style="144" customWidth="1"/>
    <col min="4366" max="4366" width="10.7109375" style="144" customWidth="1"/>
    <col min="4367" max="4367" width="6.28515625" style="144" customWidth="1"/>
    <col min="4368" max="4368" width="7" style="144" customWidth="1"/>
    <col min="4369" max="4369" width="6" style="144" customWidth="1"/>
    <col min="4370" max="4370" width="7.28515625" style="144" customWidth="1"/>
    <col min="4371" max="4371" width="9.85546875" style="144" customWidth="1"/>
    <col min="4372" max="4372" width="9.28515625" style="144" customWidth="1"/>
    <col min="4373" max="4373" width="7.5703125" style="144" customWidth="1"/>
    <col min="4374" max="4374" width="6.28515625" style="144" customWidth="1"/>
    <col min="4375" max="4375" width="7.7109375" style="144" customWidth="1"/>
    <col min="4376" max="4608" width="9" style="144"/>
    <col min="4609" max="4609" width="3.7109375" style="144" customWidth="1"/>
    <col min="4610" max="4610" width="27.42578125" style="144" customWidth="1"/>
    <col min="4611" max="4612" width="8.28515625" style="144" customWidth="1"/>
    <col min="4613" max="4614" width="7.7109375" style="144" customWidth="1"/>
    <col min="4615" max="4615" width="6" style="144" customWidth="1"/>
    <col min="4616" max="4616" width="10.28515625" style="144" customWidth="1"/>
    <col min="4617" max="4617" width="7.7109375" style="144" customWidth="1"/>
    <col min="4618" max="4618" width="8.140625" style="144" customWidth="1"/>
    <col min="4619" max="4619" width="7.7109375" style="144" customWidth="1"/>
    <col min="4620" max="4620" width="6.28515625" style="144" customWidth="1"/>
    <col min="4621" max="4621" width="8.7109375" style="144" customWidth="1"/>
    <col min="4622" max="4622" width="10.7109375" style="144" customWidth="1"/>
    <col min="4623" max="4623" width="6.28515625" style="144" customWidth="1"/>
    <col min="4624" max="4624" width="7" style="144" customWidth="1"/>
    <col min="4625" max="4625" width="6" style="144" customWidth="1"/>
    <col min="4626" max="4626" width="7.28515625" style="144" customWidth="1"/>
    <col min="4627" max="4627" width="9.85546875" style="144" customWidth="1"/>
    <col min="4628" max="4628" width="9.28515625" style="144" customWidth="1"/>
    <col min="4629" max="4629" width="7.5703125" style="144" customWidth="1"/>
    <col min="4630" max="4630" width="6.28515625" style="144" customWidth="1"/>
    <col min="4631" max="4631" width="7.7109375" style="144" customWidth="1"/>
    <col min="4632" max="4864" width="9" style="144"/>
    <col min="4865" max="4865" width="3.7109375" style="144" customWidth="1"/>
    <col min="4866" max="4866" width="27.42578125" style="144" customWidth="1"/>
    <col min="4867" max="4868" width="8.28515625" style="144" customWidth="1"/>
    <col min="4869" max="4870" width="7.7109375" style="144" customWidth="1"/>
    <col min="4871" max="4871" width="6" style="144" customWidth="1"/>
    <col min="4872" max="4872" width="10.28515625" style="144" customWidth="1"/>
    <col min="4873" max="4873" width="7.7109375" style="144" customWidth="1"/>
    <col min="4874" max="4874" width="8.140625" style="144" customWidth="1"/>
    <col min="4875" max="4875" width="7.7109375" style="144" customWidth="1"/>
    <col min="4876" max="4876" width="6.28515625" style="144" customWidth="1"/>
    <col min="4877" max="4877" width="8.7109375" style="144" customWidth="1"/>
    <col min="4878" max="4878" width="10.7109375" style="144" customWidth="1"/>
    <col min="4879" max="4879" width="6.28515625" style="144" customWidth="1"/>
    <col min="4880" max="4880" width="7" style="144" customWidth="1"/>
    <col min="4881" max="4881" width="6" style="144" customWidth="1"/>
    <col min="4882" max="4882" width="7.28515625" style="144" customWidth="1"/>
    <col min="4883" max="4883" width="9.85546875" style="144" customWidth="1"/>
    <col min="4884" max="4884" width="9.28515625" style="144" customWidth="1"/>
    <col min="4885" max="4885" width="7.5703125" style="144" customWidth="1"/>
    <col min="4886" max="4886" width="6.28515625" style="144" customWidth="1"/>
    <col min="4887" max="4887" width="7.7109375" style="144" customWidth="1"/>
    <col min="4888" max="5120" width="9" style="144"/>
    <col min="5121" max="5121" width="3.7109375" style="144" customWidth="1"/>
    <col min="5122" max="5122" width="27.42578125" style="144" customWidth="1"/>
    <col min="5123" max="5124" width="8.28515625" style="144" customWidth="1"/>
    <col min="5125" max="5126" width="7.7109375" style="144" customWidth="1"/>
    <col min="5127" max="5127" width="6" style="144" customWidth="1"/>
    <col min="5128" max="5128" width="10.28515625" style="144" customWidth="1"/>
    <col min="5129" max="5129" width="7.7109375" style="144" customWidth="1"/>
    <col min="5130" max="5130" width="8.140625" style="144" customWidth="1"/>
    <col min="5131" max="5131" width="7.7109375" style="144" customWidth="1"/>
    <col min="5132" max="5132" width="6.28515625" style="144" customWidth="1"/>
    <col min="5133" max="5133" width="8.7109375" style="144" customWidth="1"/>
    <col min="5134" max="5134" width="10.7109375" style="144" customWidth="1"/>
    <col min="5135" max="5135" width="6.28515625" style="144" customWidth="1"/>
    <col min="5136" max="5136" width="7" style="144" customWidth="1"/>
    <col min="5137" max="5137" width="6" style="144" customWidth="1"/>
    <col min="5138" max="5138" width="7.28515625" style="144" customWidth="1"/>
    <col min="5139" max="5139" width="9.85546875" style="144" customWidth="1"/>
    <col min="5140" max="5140" width="9.28515625" style="144" customWidth="1"/>
    <col min="5141" max="5141" width="7.5703125" style="144" customWidth="1"/>
    <col min="5142" max="5142" width="6.28515625" style="144" customWidth="1"/>
    <col min="5143" max="5143" width="7.7109375" style="144" customWidth="1"/>
    <col min="5144" max="5376" width="9" style="144"/>
    <col min="5377" max="5377" width="3.7109375" style="144" customWidth="1"/>
    <col min="5378" max="5378" width="27.42578125" style="144" customWidth="1"/>
    <col min="5379" max="5380" width="8.28515625" style="144" customWidth="1"/>
    <col min="5381" max="5382" width="7.7109375" style="144" customWidth="1"/>
    <col min="5383" max="5383" width="6" style="144" customWidth="1"/>
    <col min="5384" max="5384" width="10.28515625" style="144" customWidth="1"/>
    <col min="5385" max="5385" width="7.7109375" style="144" customWidth="1"/>
    <col min="5386" max="5386" width="8.140625" style="144" customWidth="1"/>
    <col min="5387" max="5387" width="7.7109375" style="144" customWidth="1"/>
    <col min="5388" max="5388" width="6.28515625" style="144" customWidth="1"/>
    <col min="5389" max="5389" width="8.7109375" style="144" customWidth="1"/>
    <col min="5390" max="5390" width="10.7109375" style="144" customWidth="1"/>
    <col min="5391" max="5391" width="6.28515625" style="144" customWidth="1"/>
    <col min="5392" max="5392" width="7" style="144" customWidth="1"/>
    <col min="5393" max="5393" width="6" style="144" customWidth="1"/>
    <col min="5394" max="5394" width="7.28515625" style="144" customWidth="1"/>
    <col min="5395" max="5395" width="9.85546875" style="144" customWidth="1"/>
    <col min="5396" max="5396" width="9.28515625" style="144" customWidth="1"/>
    <col min="5397" max="5397" width="7.5703125" style="144" customWidth="1"/>
    <col min="5398" max="5398" width="6.28515625" style="144" customWidth="1"/>
    <col min="5399" max="5399" width="7.7109375" style="144" customWidth="1"/>
    <col min="5400" max="5632" width="9" style="144"/>
    <col min="5633" max="5633" width="3.7109375" style="144" customWidth="1"/>
    <col min="5634" max="5634" width="27.42578125" style="144" customWidth="1"/>
    <col min="5635" max="5636" width="8.28515625" style="144" customWidth="1"/>
    <col min="5637" max="5638" width="7.7109375" style="144" customWidth="1"/>
    <col min="5639" max="5639" width="6" style="144" customWidth="1"/>
    <col min="5640" max="5640" width="10.28515625" style="144" customWidth="1"/>
    <col min="5641" max="5641" width="7.7109375" style="144" customWidth="1"/>
    <col min="5642" max="5642" width="8.140625" style="144" customWidth="1"/>
    <col min="5643" max="5643" width="7.7109375" style="144" customWidth="1"/>
    <col min="5644" max="5644" width="6.28515625" style="144" customWidth="1"/>
    <col min="5645" max="5645" width="8.7109375" style="144" customWidth="1"/>
    <col min="5646" max="5646" width="10.7109375" style="144" customWidth="1"/>
    <col min="5647" max="5647" width="6.28515625" style="144" customWidth="1"/>
    <col min="5648" max="5648" width="7" style="144" customWidth="1"/>
    <col min="5649" max="5649" width="6" style="144" customWidth="1"/>
    <col min="5650" max="5650" width="7.28515625" style="144" customWidth="1"/>
    <col min="5651" max="5651" width="9.85546875" style="144" customWidth="1"/>
    <col min="5652" max="5652" width="9.28515625" style="144" customWidth="1"/>
    <col min="5653" max="5653" width="7.5703125" style="144" customWidth="1"/>
    <col min="5654" max="5654" width="6.28515625" style="144" customWidth="1"/>
    <col min="5655" max="5655" width="7.7109375" style="144" customWidth="1"/>
    <col min="5656" max="5888" width="9" style="144"/>
    <col min="5889" max="5889" width="3.7109375" style="144" customWidth="1"/>
    <col min="5890" max="5890" width="27.42578125" style="144" customWidth="1"/>
    <col min="5891" max="5892" width="8.28515625" style="144" customWidth="1"/>
    <col min="5893" max="5894" width="7.7109375" style="144" customWidth="1"/>
    <col min="5895" max="5895" width="6" style="144" customWidth="1"/>
    <col min="5896" max="5896" width="10.28515625" style="144" customWidth="1"/>
    <col min="5897" max="5897" width="7.7109375" style="144" customWidth="1"/>
    <col min="5898" max="5898" width="8.140625" style="144" customWidth="1"/>
    <col min="5899" max="5899" width="7.7109375" style="144" customWidth="1"/>
    <col min="5900" max="5900" width="6.28515625" style="144" customWidth="1"/>
    <col min="5901" max="5901" width="8.7109375" style="144" customWidth="1"/>
    <col min="5902" max="5902" width="10.7109375" style="144" customWidth="1"/>
    <col min="5903" max="5903" width="6.28515625" style="144" customWidth="1"/>
    <col min="5904" max="5904" width="7" style="144" customWidth="1"/>
    <col min="5905" max="5905" width="6" style="144" customWidth="1"/>
    <col min="5906" max="5906" width="7.28515625" style="144" customWidth="1"/>
    <col min="5907" max="5907" width="9.85546875" style="144" customWidth="1"/>
    <col min="5908" max="5908" width="9.28515625" style="144" customWidth="1"/>
    <col min="5909" max="5909" width="7.5703125" style="144" customWidth="1"/>
    <col min="5910" max="5910" width="6.28515625" style="144" customWidth="1"/>
    <col min="5911" max="5911" width="7.7109375" style="144" customWidth="1"/>
    <col min="5912" max="6144" width="9" style="144"/>
    <col min="6145" max="6145" width="3.7109375" style="144" customWidth="1"/>
    <col min="6146" max="6146" width="27.42578125" style="144" customWidth="1"/>
    <col min="6147" max="6148" width="8.28515625" style="144" customWidth="1"/>
    <col min="6149" max="6150" width="7.7109375" style="144" customWidth="1"/>
    <col min="6151" max="6151" width="6" style="144" customWidth="1"/>
    <col min="6152" max="6152" width="10.28515625" style="144" customWidth="1"/>
    <col min="6153" max="6153" width="7.7109375" style="144" customWidth="1"/>
    <col min="6154" max="6154" width="8.140625" style="144" customWidth="1"/>
    <col min="6155" max="6155" width="7.7109375" style="144" customWidth="1"/>
    <col min="6156" max="6156" width="6.28515625" style="144" customWidth="1"/>
    <col min="6157" max="6157" width="8.7109375" style="144" customWidth="1"/>
    <col min="6158" max="6158" width="10.7109375" style="144" customWidth="1"/>
    <col min="6159" max="6159" width="6.28515625" style="144" customWidth="1"/>
    <col min="6160" max="6160" width="7" style="144" customWidth="1"/>
    <col min="6161" max="6161" width="6" style="144" customWidth="1"/>
    <col min="6162" max="6162" width="7.28515625" style="144" customWidth="1"/>
    <col min="6163" max="6163" width="9.85546875" style="144" customWidth="1"/>
    <col min="6164" max="6164" width="9.28515625" style="144" customWidth="1"/>
    <col min="6165" max="6165" width="7.5703125" style="144" customWidth="1"/>
    <col min="6166" max="6166" width="6.28515625" style="144" customWidth="1"/>
    <col min="6167" max="6167" width="7.7109375" style="144" customWidth="1"/>
    <col min="6168" max="6400" width="9" style="144"/>
    <col min="6401" max="6401" width="3.7109375" style="144" customWidth="1"/>
    <col min="6402" max="6402" width="27.42578125" style="144" customWidth="1"/>
    <col min="6403" max="6404" width="8.28515625" style="144" customWidth="1"/>
    <col min="6405" max="6406" width="7.7109375" style="144" customWidth="1"/>
    <col min="6407" max="6407" width="6" style="144" customWidth="1"/>
    <col min="6408" max="6408" width="10.28515625" style="144" customWidth="1"/>
    <col min="6409" max="6409" width="7.7109375" style="144" customWidth="1"/>
    <col min="6410" max="6410" width="8.140625" style="144" customWidth="1"/>
    <col min="6411" max="6411" width="7.7109375" style="144" customWidth="1"/>
    <col min="6412" max="6412" width="6.28515625" style="144" customWidth="1"/>
    <col min="6413" max="6413" width="8.7109375" style="144" customWidth="1"/>
    <col min="6414" max="6414" width="10.7109375" style="144" customWidth="1"/>
    <col min="6415" max="6415" width="6.28515625" style="144" customWidth="1"/>
    <col min="6416" max="6416" width="7" style="144" customWidth="1"/>
    <col min="6417" max="6417" width="6" style="144" customWidth="1"/>
    <col min="6418" max="6418" width="7.28515625" style="144" customWidth="1"/>
    <col min="6419" max="6419" width="9.85546875" style="144" customWidth="1"/>
    <col min="6420" max="6420" width="9.28515625" style="144" customWidth="1"/>
    <col min="6421" max="6421" width="7.5703125" style="144" customWidth="1"/>
    <col min="6422" max="6422" width="6.28515625" style="144" customWidth="1"/>
    <col min="6423" max="6423" width="7.7109375" style="144" customWidth="1"/>
    <col min="6424" max="6656" width="9" style="144"/>
    <col min="6657" max="6657" width="3.7109375" style="144" customWidth="1"/>
    <col min="6658" max="6658" width="27.42578125" style="144" customWidth="1"/>
    <col min="6659" max="6660" width="8.28515625" style="144" customWidth="1"/>
    <col min="6661" max="6662" width="7.7109375" style="144" customWidth="1"/>
    <col min="6663" max="6663" width="6" style="144" customWidth="1"/>
    <col min="6664" max="6664" width="10.28515625" style="144" customWidth="1"/>
    <col min="6665" max="6665" width="7.7109375" style="144" customWidth="1"/>
    <col min="6666" max="6666" width="8.140625" style="144" customWidth="1"/>
    <col min="6667" max="6667" width="7.7109375" style="144" customWidth="1"/>
    <col min="6668" max="6668" width="6.28515625" style="144" customWidth="1"/>
    <col min="6669" max="6669" width="8.7109375" style="144" customWidth="1"/>
    <col min="6670" max="6670" width="10.7109375" style="144" customWidth="1"/>
    <col min="6671" max="6671" width="6.28515625" style="144" customWidth="1"/>
    <col min="6672" max="6672" width="7" style="144" customWidth="1"/>
    <col min="6673" max="6673" width="6" style="144" customWidth="1"/>
    <col min="6674" max="6674" width="7.28515625" style="144" customWidth="1"/>
    <col min="6675" max="6675" width="9.85546875" style="144" customWidth="1"/>
    <col min="6676" max="6676" width="9.28515625" style="144" customWidth="1"/>
    <col min="6677" max="6677" width="7.5703125" style="144" customWidth="1"/>
    <col min="6678" max="6678" width="6.28515625" style="144" customWidth="1"/>
    <col min="6679" max="6679" width="7.7109375" style="144" customWidth="1"/>
    <col min="6680" max="6912" width="9" style="144"/>
    <col min="6913" max="6913" width="3.7109375" style="144" customWidth="1"/>
    <col min="6914" max="6914" width="27.42578125" style="144" customWidth="1"/>
    <col min="6915" max="6916" width="8.28515625" style="144" customWidth="1"/>
    <col min="6917" max="6918" width="7.7109375" style="144" customWidth="1"/>
    <col min="6919" max="6919" width="6" style="144" customWidth="1"/>
    <col min="6920" max="6920" width="10.28515625" style="144" customWidth="1"/>
    <col min="6921" max="6921" width="7.7109375" style="144" customWidth="1"/>
    <col min="6922" max="6922" width="8.140625" style="144" customWidth="1"/>
    <col min="6923" max="6923" width="7.7109375" style="144" customWidth="1"/>
    <col min="6924" max="6924" width="6.28515625" style="144" customWidth="1"/>
    <col min="6925" max="6925" width="8.7109375" style="144" customWidth="1"/>
    <col min="6926" max="6926" width="10.7109375" style="144" customWidth="1"/>
    <col min="6927" max="6927" width="6.28515625" style="144" customWidth="1"/>
    <col min="6928" max="6928" width="7" style="144" customWidth="1"/>
    <col min="6929" max="6929" width="6" style="144" customWidth="1"/>
    <col min="6930" max="6930" width="7.28515625" style="144" customWidth="1"/>
    <col min="6931" max="6931" width="9.85546875" style="144" customWidth="1"/>
    <col min="6932" max="6932" width="9.28515625" style="144" customWidth="1"/>
    <col min="6933" max="6933" width="7.5703125" style="144" customWidth="1"/>
    <col min="6934" max="6934" width="6.28515625" style="144" customWidth="1"/>
    <col min="6935" max="6935" width="7.7109375" style="144" customWidth="1"/>
    <col min="6936" max="7168" width="9" style="144"/>
    <col min="7169" max="7169" width="3.7109375" style="144" customWidth="1"/>
    <col min="7170" max="7170" width="27.42578125" style="144" customWidth="1"/>
    <col min="7171" max="7172" width="8.28515625" style="144" customWidth="1"/>
    <col min="7173" max="7174" width="7.7109375" style="144" customWidth="1"/>
    <col min="7175" max="7175" width="6" style="144" customWidth="1"/>
    <col min="7176" max="7176" width="10.28515625" style="144" customWidth="1"/>
    <col min="7177" max="7177" width="7.7109375" style="144" customWidth="1"/>
    <col min="7178" max="7178" width="8.140625" style="144" customWidth="1"/>
    <col min="7179" max="7179" width="7.7109375" style="144" customWidth="1"/>
    <col min="7180" max="7180" width="6.28515625" style="144" customWidth="1"/>
    <col min="7181" max="7181" width="8.7109375" style="144" customWidth="1"/>
    <col min="7182" max="7182" width="10.7109375" style="144" customWidth="1"/>
    <col min="7183" max="7183" width="6.28515625" style="144" customWidth="1"/>
    <col min="7184" max="7184" width="7" style="144" customWidth="1"/>
    <col min="7185" max="7185" width="6" style="144" customWidth="1"/>
    <col min="7186" max="7186" width="7.28515625" style="144" customWidth="1"/>
    <col min="7187" max="7187" width="9.85546875" style="144" customWidth="1"/>
    <col min="7188" max="7188" width="9.28515625" style="144" customWidth="1"/>
    <col min="7189" max="7189" width="7.5703125" style="144" customWidth="1"/>
    <col min="7190" max="7190" width="6.28515625" style="144" customWidth="1"/>
    <col min="7191" max="7191" width="7.7109375" style="144" customWidth="1"/>
    <col min="7192" max="7424" width="9" style="144"/>
    <col min="7425" max="7425" width="3.7109375" style="144" customWidth="1"/>
    <col min="7426" max="7426" width="27.42578125" style="144" customWidth="1"/>
    <col min="7427" max="7428" width="8.28515625" style="144" customWidth="1"/>
    <col min="7429" max="7430" width="7.7109375" style="144" customWidth="1"/>
    <col min="7431" max="7431" width="6" style="144" customWidth="1"/>
    <col min="7432" max="7432" width="10.28515625" style="144" customWidth="1"/>
    <col min="7433" max="7433" width="7.7109375" style="144" customWidth="1"/>
    <col min="7434" max="7434" width="8.140625" style="144" customWidth="1"/>
    <col min="7435" max="7435" width="7.7109375" style="144" customWidth="1"/>
    <col min="7436" max="7436" width="6.28515625" style="144" customWidth="1"/>
    <col min="7437" max="7437" width="8.7109375" style="144" customWidth="1"/>
    <col min="7438" max="7438" width="10.7109375" style="144" customWidth="1"/>
    <col min="7439" max="7439" width="6.28515625" style="144" customWidth="1"/>
    <col min="7440" max="7440" width="7" style="144" customWidth="1"/>
    <col min="7441" max="7441" width="6" style="144" customWidth="1"/>
    <col min="7442" max="7442" width="7.28515625" style="144" customWidth="1"/>
    <col min="7443" max="7443" width="9.85546875" style="144" customWidth="1"/>
    <col min="7444" max="7444" width="9.28515625" style="144" customWidth="1"/>
    <col min="7445" max="7445" width="7.5703125" style="144" customWidth="1"/>
    <col min="7446" max="7446" width="6.28515625" style="144" customWidth="1"/>
    <col min="7447" max="7447" width="7.7109375" style="144" customWidth="1"/>
    <col min="7448" max="7680" width="9" style="144"/>
    <col min="7681" max="7681" width="3.7109375" style="144" customWidth="1"/>
    <col min="7682" max="7682" width="27.42578125" style="144" customWidth="1"/>
    <col min="7683" max="7684" width="8.28515625" style="144" customWidth="1"/>
    <col min="7685" max="7686" width="7.7109375" style="144" customWidth="1"/>
    <col min="7687" max="7687" width="6" style="144" customWidth="1"/>
    <col min="7688" max="7688" width="10.28515625" style="144" customWidth="1"/>
    <col min="7689" max="7689" width="7.7109375" style="144" customWidth="1"/>
    <col min="7690" max="7690" width="8.140625" style="144" customWidth="1"/>
    <col min="7691" max="7691" width="7.7109375" style="144" customWidth="1"/>
    <col min="7692" max="7692" width="6.28515625" style="144" customWidth="1"/>
    <col min="7693" max="7693" width="8.7109375" style="144" customWidth="1"/>
    <col min="7694" max="7694" width="10.7109375" style="144" customWidth="1"/>
    <col min="7695" max="7695" width="6.28515625" style="144" customWidth="1"/>
    <col min="7696" max="7696" width="7" style="144" customWidth="1"/>
    <col min="7697" max="7697" width="6" style="144" customWidth="1"/>
    <col min="7698" max="7698" width="7.28515625" style="144" customWidth="1"/>
    <col min="7699" max="7699" width="9.85546875" style="144" customWidth="1"/>
    <col min="7700" max="7700" width="9.28515625" style="144" customWidth="1"/>
    <col min="7701" max="7701" width="7.5703125" style="144" customWidth="1"/>
    <col min="7702" max="7702" width="6.28515625" style="144" customWidth="1"/>
    <col min="7703" max="7703" width="7.7109375" style="144" customWidth="1"/>
    <col min="7704" max="7936" width="9" style="144"/>
    <col min="7937" max="7937" width="3.7109375" style="144" customWidth="1"/>
    <col min="7938" max="7938" width="27.42578125" style="144" customWidth="1"/>
    <col min="7939" max="7940" width="8.28515625" style="144" customWidth="1"/>
    <col min="7941" max="7942" width="7.7109375" style="144" customWidth="1"/>
    <col min="7943" max="7943" width="6" style="144" customWidth="1"/>
    <col min="7944" max="7944" width="10.28515625" style="144" customWidth="1"/>
    <col min="7945" max="7945" width="7.7109375" style="144" customWidth="1"/>
    <col min="7946" max="7946" width="8.140625" style="144" customWidth="1"/>
    <col min="7947" max="7947" width="7.7109375" style="144" customWidth="1"/>
    <col min="7948" max="7948" width="6.28515625" style="144" customWidth="1"/>
    <col min="7949" max="7949" width="8.7109375" style="144" customWidth="1"/>
    <col min="7950" max="7950" width="10.7109375" style="144" customWidth="1"/>
    <col min="7951" max="7951" width="6.28515625" style="144" customWidth="1"/>
    <col min="7952" max="7952" width="7" style="144" customWidth="1"/>
    <col min="7953" max="7953" width="6" style="144" customWidth="1"/>
    <col min="7954" max="7954" width="7.28515625" style="144" customWidth="1"/>
    <col min="7955" max="7955" width="9.85546875" style="144" customWidth="1"/>
    <col min="7956" max="7956" width="9.28515625" style="144" customWidth="1"/>
    <col min="7957" max="7957" width="7.5703125" style="144" customWidth="1"/>
    <col min="7958" max="7958" width="6.28515625" style="144" customWidth="1"/>
    <col min="7959" max="7959" width="7.7109375" style="144" customWidth="1"/>
    <col min="7960" max="8192" width="9" style="144"/>
    <col min="8193" max="8193" width="3.7109375" style="144" customWidth="1"/>
    <col min="8194" max="8194" width="27.42578125" style="144" customWidth="1"/>
    <col min="8195" max="8196" width="8.28515625" style="144" customWidth="1"/>
    <col min="8197" max="8198" width="7.7109375" style="144" customWidth="1"/>
    <col min="8199" max="8199" width="6" style="144" customWidth="1"/>
    <col min="8200" max="8200" width="10.28515625" style="144" customWidth="1"/>
    <col min="8201" max="8201" width="7.7109375" style="144" customWidth="1"/>
    <col min="8202" max="8202" width="8.140625" style="144" customWidth="1"/>
    <col min="8203" max="8203" width="7.7109375" style="144" customWidth="1"/>
    <col min="8204" max="8204" width="6.28515625" style="144" customWidth="1"/>
    <col min="8205" max="8205" width="8.7109375" style="144" customWidth="1"/>
    <col min="8206" max="8206" width="10.7109375" style="144" customWidth="1"/>
    <col min="8207" max="8207" width="6.28515625" style="144" customWidth="1"/>
    <col min="8208" max="8208" width="7" style="144" customWidth="1"/>
    <col min="8209" max="8209" width="6" style="144" customWidth="1"/>
    <col min="8210" max="8210" width="7.28515625" style="144" customWidth="1"/>
    <col min="8211" max="8211" width="9.85546875" style="144" customWidth="1"/>
    <col min="8212" max="8212" width="9.28515625" style="144" customWidth="1"/>
    <col min="8213" max="8213" width="7.5703125" style="144" customWidth="1"/>
    <col min="8214" max="8214" width="6.28515625" style="144" customWidth="1"/>
    <col min="8215" max="8215" width="7.7109375" style="144" customWidth="1"/>
    <col min="8216" max="8448" width="9" style="144"/>
    <col min="8449" max="8449" width="3.7109375" style="144" customWidth="1"/>
    <col min="8450" max="8450" width="27.42578125" style="144" customWidth="1"/>
    <col min="8451" max="8452" width="8.28515625" style="144" customWidth="1"/>
    <col min="8453" max="8454" width="7.7109375" style="144" customWidth="1"/>
    <col min="8455" max="8455" width="6" style="144" customWidth="1"/>
    <col min="8456" max="8456" width="10.28515625" style="144" customWidth="1"/>
    <col min="8457" max="8457" width="7.7109375" style="144" customWidth="1"/>
    <col min="8458" max="8458" width="8.140625" style="144" customWidth="1"/>
    <col min="8459" max="8459" width="7.7109375" style="144" customWidth="1"/>
    <col min="8460" max="8460" width="6.28515625" style="144" customWidth="1"/>
    <col min="8461" max="8461" width="8.7109375" style="144" customWidth="1"/>
    <col min="8462" max="8462" width="10.7109375" style="144" customWidth="1"/>
    <col min="8463" max="8463" width="6.28515625" style="144" customWidth="1"/>
    <col min="8464" max="8464" width="7" style="144" customWidth="1"/>
    <col min="8465" max="8465" width="6" style="144" customWidth="1"/>
    <col min="8466" max="8466" width="7.28515625" style="144" customWidth="1"/>
    <col min="8467" max="8467" width="9.85546875" style="144" customWidth="1"/>
    <col min="8468" max="8468" width="9.28515625" style="144" customWidth="1"/>
    <col min="8469" max="8469" width="7.5703125" style="144" customWidth="1"/>
    <col min="8470" max="8470" width="6.28515625" style="144" customWidth="1"/>
    <col min="8471" max="8471" width="7.7109375" style="144" customWidth="1"/>
    <col min="8472" max="8704" width="9" style="144"/>
    <col min="8705" max="8705" width="3.7109375" style="144" customWidth="1"/>
    <col min="8706" max="8706" width="27.42578125" style="144" customWidth="1"/>
    <col min="8707" max="8708" width="8.28515625" style="144" customWidth="1"/>
    <col min="8709" max="8710" width="7.7109375" style="144" customWidth="1"/>
    <col min="8711" max="8711" width="6" style="144" customWidth="1"/>
    <col min="8712" max="8712" width="10.28515625" style="144" customWidth="1"/>
    <col min="8713" max="8713" width="7.7109375" style="144" customWidth="1"/>
    <col min="8714" max="8714" width="8.140625" style="144" customWidth="1"/>
    <col min="8715" max="8715" width="7.7109375" style="144" customWidth="1"/>
    <col min="8716" max="8716" width="6.28515625" style="144" customWidth="1"/>
    <col min="8717" max="8717" width="8.7109375" style="144" customWidth="1"/>
    <col min="8718" max="8718" width="10.7109375" style="144" customWidth="1"/>
    <col min="8719" max="8719" width="6.28515625" style="144" customWidth="1"/>
    <col min="8720" max="8720" width="7" style="144" customWidth="1"/>
    <col min="8721" max="8721" width="6" style="144" customWidth="1"/>
    <col min="8722" max="8722" width="7.28515625" style="144" customWidth="1"/>
    <col min="8723" max="8723" width="9.85546875" style="144" customWidth="1"/>
    <col min="8724" max="8724" width="9.28515625" style="144" customWidth="1"/>
    <col min="8725" max="8725" width="7.5703125" style="144" customWidth="1"/>
    <col min="8726" max="8726" width="6.28515625" style="144" customWidth="1"/>
    <col min="8727" max="8727" width="7.7109375" style="144" customWidth="1"/>
    <col min="8728" max="8960" width="9" style="144"/>
    <col min="8961" max="8961" width="3.7109375" style="144" customWidth="1"/>
    <col min="8962" max="8962" width="27.42578125" style="144" customWidth="1"/>
    <col min="8963" max="8964" width="8.28515625" style="144" customWidth="1"/>
    <col min="8965" max="8966" width="7.7109375" style="144" customWidth="1"/>
    <col min="8967" max="8967" width="6" style="144" customWidth="1"/>
    <col min="8968" max="8968" width="10.28515625" style="144" customWidth="1"/>
    <col min="8969" max="8969" width="7.7109375" style="144" customWidth="1"/>
    <col min="8970" max="8970" width="8.140625" style="144" customWidth="1"/>
    <col min="8971" max="8971" width="7.7109375" style="144" customWidth="1"/>
    <col min="8972" max="8972" width="6.28515625" style="144" customWidth="1"/>
    <col min="8973" max="8973" width="8.7109375" style="144" customWidth="1"/>
    <col min="8974" max="8974" width="10.7109375" style="144" customWidth="1"/>
    <col min="8975" max="8975" width="6.28515625" style="144" customWidth="1"/>
    <col min="8976" max="8976" width="7" style="144" customWidth="1"/>
    <col min="8977" max="8977" width="6" style="144" customWidth="1"/>
    <col min="8978" max="8978" width="7.28515625" style="144" customWidth="1"/>
    <col min="8979" max="8979" width="9.85546875" style="144" customWidth="1"/>
    <col min="8980" max="8980" width="9.28515625" style="144" customWidth="1"/>
    <col min="8981" max="8981" width="7.5703125" style="144" customWidth="1"/>
    <col min="8982" max="8982" width="6.28515625" style="144" customWidth="1"/>
    <col min="8983" max="8983" width="7.7109375" style="144" customWidth="1"/>
    <col min="8984" max="9216" width="9" style="144"/>
    <col min="9217" max="9217" width="3.7109375" style="144" customWidth="1"/>
    <col min="9218" max="9218" width="27.42578125" style="144" customWidth="1"/>
    <col min="9219" max="9220" width="8.28515625" style="144" customWidth="1"/>
    <col min="9221" max="9222" width="7.7109375" style="144" customWidth="1"/>
    <col min="9223" max="9223" width="6" style="144" customWidth="1"/>
    <col min="9224" max="9224" width="10.28515625" style="144" customWidth="1"/>
    <col min="9225" max="9225" width="7.7109375" style="144" customWidth="1"/>
    <col min="9226" max="9226" width="8.140625" style="144" customWidth="1"/>
    <col min="9227" max="9227" width="7.7109375" style="144" customWidth="1"/>
    <col min="9228" max="9228" width="6.28515625" style="144" customWidth="1"/>
    <col min="9229" max="9229" width="8.7109375" style="144" customWidth="1"/>
    <col min="9230" max="9230" width="10.7109375" style="144" customWidth="1"/>
    <col min="9231" max="9231" width="6.28515625" style="144" customWidth="1"/>
    <col min="9232" max="9232" width="7" style="144" customWidth="1"/>
    <col min="9233" max="9233" width="6" style="144" customWidth="1"/>
    <col min="9234" max="9234" width="7.28515625" style="144" customWidth="1"/>
    <col min="9235" max="9235" width="9.85546875" style="144" customWidth="1"/>
    <col min="9236" max="9236" width="9.28515625" style="144" customWidth="1"/>
    <col min="9237" max="9237" width="7.5703125" style="144" customWidth="1"/>
    <col min="9238" max="9238" width="6.28515625" style="144" customWidth="1"/>
    <col min="9239" max="9239" width="7.7109375" style="144" customWidth="1"/>
    <col min="9240" max="9472" width="9" style="144"/>
    <col min="9473" max="9473" width="3.7109375" style="144" customWidth="1"/>
    <col min="9474" max="9474" width="27.42578125" style="144" customWidth="1"/>
    <col min="9475" max="9476" width="8.28515625" style="144" customWidth="1"/>
    <col min="9477" max="9478" width="7.7109375" style="144" customWidth="1"/>
    <col min="9479" max="9479" width="6" style="144" customWidth="1"/>
    <col min="9480" max="9480" width="10.28515625" style="144" customWidth="1"/>
    <col min="9481" max="9481" width="7.7109375" style="144" customWidth="1"/>
    <col min="9482" max="9482" width="8.140625" style="144" customWidth="1"/>
    <col min="9483" max="9483" width="7.7109375" style="144" customWidth="1"/>
    <col min="9484" max="9484" width="6.28515625" style="144" customWidth="1"/>
    <col min="9485" max="9485" width="8.7109375" style="144" customWidth="1"/>
    <col min="9486" max="9486" width="10.7109375" style="144" customWidth="1"/>
    <col min="9487" max="9487" width="6.28515625" style="144" customWidth="1"/>
    <col min="9488" max="9488" width="7" style="144" customWidth="1"/>
    <col min="9489" max="9489" width="6" style="144" customWidth="1"/>
    <col min="9490" max="9490" width="7.28515625" style="144" customWidth="1"/>
    <col min="9491" max="9491" width="9.85546875" style="144" customWidth="1"/>
    <col min="9492" max="9492" width="9.28515625" style="144" customWidth="1"/>
    <col min="9493" max="9493" width="7.5703125" style="144" customWidth="1"/>
    <col min="9494" max="9494" width="6.28515625" style="144" customWidth="1"/>
    <col min="9495" max="9495" width="7.7109375" style="144" customWidth="1"/>
    <col min="9496" max="9728" width="9" style="144"/>
    <col min="9729" max="9729" width="3.7109375" style="144" customWidth="1"/>
    <col min="9730" max="9730" width="27.42578125" style="144" customWidth="1"/>
    <col min="9731" max="9732" width="8.28515625" style="144" customWidth="1"/>
    <col min="9733" max="9734" width="7.7109375" style="144" customWidth="1"/>
    <col min="9735" max="9735" width="6" style="144" customWidth="1"/>
    <col min="9736" max="9736" width="10.28515625" style="144" customWidth="1"/>
    <col min="9737" max="9737" width="7.7109375" style="144" customWidth="1"/>
    <col min="9738" max="9738" width="8.140625" style="144" customWidth="1"/>
    <col min="9739" max="9739" width="7.7109375" style="144" customWidth="1"/>
    <col min="9740" max="9740" width="6.28515625" style="144" customWidth="1"/>
    <col min="9741" max="9741" width="8.7109375" style="144" customWidth="1"/>
    <col min="9742" max="9742" width="10.7109375" style="144" customWidth="1"/>
    <col min="9743" max="9743" width="6.28515625" style="144" customWidth="1"/>
    <col min="9744" max="9744" width="7" style="144" customWidth="1"/>
    <col min="9745" max="9745" width="6" style="144" customWidth="1"/>
    <col min="9746" max="9746" width="7.28515625" style="144" customWidth="1"/>
    <col min="9747" max="9747" width="9.85546875" style="144" customWidth="1"/>
    <col min="9748" max="9748" width="9.28515625" style="144" customWidth="1"/>
    <col min="9749" max="9749" width="7.5703125" style="144" customWidth="1"/>
    <col min="9750" max="9750" width="6.28515625" style="144" customWidth="1"/>
    <col min="9751" max="9751" width="7.7109375" style="144" customWidth="1"/>
    <col min="9752" max="9984" width="9" style="144"/>
    <col min="9985" max="9985" width="3.7109375" style="144" customWidth="1"/>
    <col min="9986" max="9986" width="27.42578125" style="144" customWidth="1"/>
    <col min="9987" max="9988" width="8.28515625" style="144" customWidth="1"/>
    <col min="9989" max="9990" width="7.7109375" style="144" customWidth="1"/>
    <col min="9991" max="9991" width="6" style="144" customWidth="1"/>
    <col min="9992" max="9992" width="10.28515625" style="144" customWidth="1"/>
    <col min="9993" max="9993" width="7.7109375" style="144" customWidth="1"/>
    <col min="9994" max="9994" width="8.140625" style="144" customWidth="1"/>
    <col min="9995" max="9995" width="7.7109375" style="144" customWidth="1"/>
    <col min="9996" max="9996" width="6.28515625" style="144" customWidth="1"/>
    <col min="9997" max="9997" width="8.7109375" style="144" customWidth="1"/>
    <col min="9998" max="9998" width="10.7109375" style="144" customWidth="1"/>
    <col min="9999" max="9999" width="6.28515625" style="144" customWidth="1"/>
    <col min="10000" max="10000" width="7" style="144" customWidth="1"/>
    <col min="10001" max="10001" width="6" style="144" customWidth="1"/>
    <col min="10002" max="10002" width="7.28515625" style="144" customWidth="1"/>
    <col min="10003" max="10003" width="9.85546875" style="144" customWidth="1"/>
    <col min="10004" max="10004" width="9.28515625" style="144" customWidth="1"/>
    <col min="10005" max="10005" width="7.5703125" style="144" customWidth="1"/>
    <col min="10006" max="10006" width="6.28515625" style="144" customWidth="1"/>
    <col min="10007" max="10007" width="7.7109375" style="144" customWidth="1"/>
    <col min="10008" max="10240" width="9" style="144"/>
    <col min="10241" max="10241" width="3.7109375" style="144" customWidth="1"/>
    <col min="10242" max="10242" width="27.42578125" style="144" customWidth="1"/>
    <col min="10243" max="10244" width="8.28515625" style="144" customWidth="1"/>
    <col min="10245" max="10246" width="7.7109375" style="144" customWidth="1"/>
    <col min="10247" max="10247" width="6" style="144" customWidth="1"/>
    <col min="10248" max="10248" width="10.28515625" style="144" customWidth="1"/>
    <col min="10249" max="10249" width="7.7109375" style="144" customWidth="1"/>
    <col min="10250" max="10250" width="8.140625" style="144" customWidth="1"/>
    <col min="10251" max="10251" width="7.7109375" style="144" customWidth="1"/>
    <col min="10252" max="10252" width="6.28515625" style="144" customWidth="1"/>
    <col min="10253" max="10253" width="8.7109375" style="144" customWidth="1"/>
    <col min="10254" max="10254" width="10.7109375" style="144" customWidth="1"/>
    <col min="10255" max="10255" width="6.28515625" style="144" customWidth="1"/>
    <col min="10256" max="10256" width="7" style="144" customWidth="1"/>
    <col min="10257" max="10257" width="6" style="144" customWidth="1"/>
    <col min="10258" max="10258" width="7.28515625" style="144" customWidth="1"/>
    <col min="10259" max="10259" width="9.85546875" style="144" customWidth="1"/>
    <col min="10260" max="10260" width="9.28515625" style="144" customWidth="1"/>
    <col min="10261" max="10261" width="7.5703125" style="144" customWidth="1"/>
    <col min="10262" max="10262" width="6.28515625" style="144" customWidth="1"/>
    <col min="10263" max="10263" width="7.7109375" style="144" customWidth="1"/>
    <col min="10264" max="10496" width="9" style="144"/>
    <col min="10497" max="10497" width="3.7109375" style="144" customWidth="1"/>
    <col min="10498" max="10498" width="27.42578125" style="144" customWidth="1"/>
    <col min="10499" max="10500" width="8.28515625" style="144" customWidth="1"/>
    <col min="10501" max="10502" width="7.7109375" style="144" customWidth="1"/>
    <col min="10503" max="10503" width="6" style="144" customWidth="1"/>
    <col min="10504" max="10504" width="10.28515625" style="144" customWidth="1"/>
    <col min="10505" max="10505" width="7.7109375" style="144" customWidth="1"/>
    <col min="10506" max="10506" width="8.140625" style="144" customWidth="1"/>
    <col min="10507" max="10507" width="7.7109375" style="144" customWidth="1"/>
    <col min="10508" max="10508" width="6.28515625" style="144" customWidth="1"/>
    <col min="10509" max="10509" width="8.7109375" style="144" customWidth="1"/>
    <col min="10510" max="10510" width="10.7109375" style="144" customWidth="1"/>
    <col min="10511" max="10511" width="6.28515625" style="144" customWidth="1"/>
    <col min="10512" max="10512" width="7" style="144" customWidth="1"/>
    <col min="10513" max="10513" width="6" style="144" customWidth="1"/>
    <col min="10514" max="10514" width="7.28515625" style="144" customWidth="1"/>
    <col min="10515" max="10515" width="9.85546875" style="144" customWidth="1"/>
    <col min="10516" max="10516" width="9.28515625" style="144" customWidth="1"/>
    <col min="10517" max="10517" width="7.5703125" style="144" customWidth="1"/>
    <col min="10518" max="10518" width="6.28515625" style="144" customWidth="1"/>
    <col min="10519" max="10519" width="7.7109375" style="144" customWidth="1"/>
    <col min="10520" max="10752" width="9" style="144"/>
    <col min="10753" max="10753" width="3.7109375" style="144" customWidth="1"/>
    <col min="10754" max="10754" width="27.42578125" style="144" customWidth="1"/>
    <col min="10755" max="10756" width="8.28515625" style="144" customWidth="1"/>
    <col min="10757" max="10758" width="7.7109375" style="144" customWidth="1"/>
    <col min="10759" max="10759" width="6" style="144" customWidth="1"/>
    <col min="10760" max="10760" width="10.28515625" style="144" customWidth="1"/>
    <col min="10761" max="10761" width="7.7109375" style="144" customWidth="1"/>
    <col min="10762" max="10762" width="8.140625" style="144" customWidth="1"/>
    <col min="10763" max="10763" width="7.7109375" style="144" customWidth="1"/>
    <col min="10764" max="10764" width="6.28515625" style="144" customWidth="1"/>
    <col min="10765" max="10765" width="8.7109375" style="144" customWidth="1"/>
    <col min="10766" max="10766" width="10.7109375" style="144" customWidth="1"/>
    <col min="10767" max="10767" width="6.28515625" style="144" customWidth="1"/>
    <col min="10768" max="10768" width="7" style="144" customWidth="1"/>
    <col min="10769" max="10769" width="6" style="144" customWidth="1"/>
    <col min="10770" max="10770" width="7.28515625" style="144" customWidth="1"/>
    <col min="10771" max="10771" width="9.85546875" style="144" customWidth="1"/>
    <col min="10772" max="10772" width="9.28515625" style="144" customWidth="1"/>
    <col min="10773" max="10773" width="7.5703125" style="144" customWidth="1"/>
    <col min="10774" max="10774" width="6.28515625" style="144" customWidth="1"/>
    <col min="10775" max="10775" width="7.7109375" style="144" customWidth="1"/>
    <col min="10776" max="11008" width="9" style="144"/>
    <col min="11009" max="11009" width="3.7109375" style="144" customWidth="1"/>
    <col min="11010" max="11010" width="27.42578125" style="144" customWidth="1"/>
    <col min="11011" max="11012" width="8.28515625" style="144" customWidth="1"/>
    <col min="11013" max="11014" width="7.7109375" style="144" customWidth="1"/>
    <col min="11015" max="11015" width="6" style="144" customWidth="1"/>
    <col min="11016" max="11016" width="10.28515625" style="144" customWidth="1"/>
    <col min="11017" max="11017" width="7.7109375" style="144" customWidth="1"/>
    <col min="11018" max="11018" width="8.140625" style="144" customWidth="1"/>
    <col min="11019" max="11019" width="7.7109375" style="144" customWidth="1"/>
    <col min="11020" max="11020" width="6.28515625" style="144" customWidth="1"/>
    <col min="11021" max="11021" width="8.7109375" style="144" customWidth="1"/>
    <col min="11022" max="11022" width="10.7109375" style="144" customWidth="1"/>
    <col min="11023" max="11023" width="6.28515625" style="144" customWidth="1"/>
    <col min="11024" max="11024" width="7" style="144" customWidth="1"/>
    <col min="11025" max="11025" width="6" style="144" customWidth="1"/>
    <col min="11026" max="11026" width="7.28515625" style="144" customWidth="1"/>
    <col min="11027" max="11027" width="9.85546875" style="144" customWidth="1"/>
    <col min="11028" max="11028" width="9.28515625" style="144" customWidth="1"/>
    <col min="11029" max="11029" width="7.5703125" style="144" customWidth="1"/>
    <col min="11030" max="11030" width="6.28515625" style="144" customWidth="1"/>
    <col min="11031" max="11031" width="7.7109375" style="144" customWidth="1"/>
    <col min="11032" max="11264" width="9" style="144"/>
    <col min="11265" max="11265" width="3.7109375" style="144" customWidth="1"/>
    <col min="11266" max="11266" width="27.42578125" style="144" customWidth="1"/>
    <col min="11267" max="11268" width="8.28515625" style="144" customWidth="1"/>
    <col min="11269" max="11270" width="7.7109375" style="144" customWidth="1"/>
    <col min="11271" max="11271" width="6" style="144" customWidth="1"/>
    <col min="11272" max="11272" width="10.28515625" style="144" customWidth="1"/>
    <col min="11273" max="11273" width="7.7109375" style="144" customWidth="1"/>
    <col min="11274" max="11274" width="8.140625" style="144" customWidth="1"/>
    <col min="11275" max="11275" width="7.7109375" style="144" customWidth="1"/>
    <col min="11276" max="11276" width="6.28515625" style="144" customWidth="1"/>
    <col min="11277" max="11277" width="8.7109375" style="144" customWidth="1"/>
    <col min="11278" max="11278" width="10.7109375" style="144" customWidth="1"/>
    <col min="11279" max="11279" width="6.28515625" style="144" customWidth="1"/>
    <col min="11280" max="11280" width="7" style="144" customWidth="1"/>
    <col min="11281" max="11281" width="6" style="144" customWidth="1"/>
    <col min="11282" max="11282" width="7.28515625" style="144" customWidth="1"/>
    <col min="11283" max="11283" width="9.85546875" style="144" customWidth="1"/>
    <col min="11284" max="11284" width="9.28515625" style="144" customWidth="1"/>
    <col min="11285" max="11285" width="7.5703125" style="144" customWidth="1"/>
    <col min="11286" max="11286" width="6.28515625" style="144" customWidth="1"/>
    <col min="11287" max="11287" width="7.7109375" style="144" customWidth="1"/>
    <col min="11288" max="11520" width="9" style="144"/>
    <col min="11521" max="11521" width="3.7109375" style="144" customWidth="1"/>
    <col min="11522" max="11522" width="27.42578125" style="144" customWidth="1"/>
    <col min="11523" max="11524" width="8.28515625" style="144" customWidth="1"/>
    <col min="11525" max="11526" width="7.7109375" style="144" customWidth="1"/>
    <col min="11527" max="11527" width="6" style="144" customWidth="1"/>
    <col min="11528" max="11528" width="10.28515625" style="144" customWidth="1"/>
    <col min="11529" max="11529" width="7.7109375" style="144" customWidth="1"/>
    <col min="11530" max="11530" width="8.140625" style="144" customWidth="1"/>
    <col min="11531" max="11531" width="7.7109375" style="144" customWidth="1"/>
    <col min="11532" max="11532" width="6.28515625" style="144" customWidth="1"/>
    <col min="11533" max="11533" width="8.7109375" style="144" customWidth="1"/>
    <col min="11534" max="11534" width="10.7109375" style="144" customWidth="1"/>
    <col min="11535" max="11535" width="6.28515625" style="144" customWidth="1"/>
    <col min="11536" max="11536" width="7" style="144" customWidth="1"/>
    <col min="11537" max="11537" width="6" style="144" customWidth="1"/>
    <col min="11538" max="11538" width="7.28515625" style="144" customWidth="1"/>
    <col min="11539" max="11539" width="9.85546875" style="144" customWidth="1"/>
    <col min="11540" max="11540" width="9.28515625" style="144" customWidth="1"/>
    <col min="11541" max="11541" width="7.5703125" style="144" customWidth="1"/>
    <col min="11542" max="11542" width="6.28515625" style="144" customWidth="1"/>
    <col min="11543" max="11543" width="7.7109375" style="144" customWidth="1"/>
    <col min="11544" max="11776" width="9" style="144"/>
    <col min="11777" max="11777" width="3.7109375" style="144" customWidth="1"/>
    <col min="11778" max="11778" width="27.42578125" style="144" customWidth="1"/>
    <col min="11779" max="11780" width="8.28515625" style="144" customWidth="1"/>
    <col min="11781" max="11782" width="7.7109375" style="144" customWidth="1"/>
    <col min="11783" max="11783" width="6" style="144" customWidth="1"/>
    <col min="11784" max="11784" width="10.28515625" style="144" customWidth="1"/>
    <col min="11785" max="11785" width="7.7109375" style="144" customWidth="1"/>
    <col min="11786" max="11786" width="8.140625" style="144" customWidth="1"/>
    <col min="11787" max="11787" width="7.7109375" style="144" customWidth="1"/>
    <col min="11788" max="11788" width="6.28515625" style="144" customWidth="1"/>
    <col min="11789" max="11789" width="8.7109375" style="144" customWidth="1"/>
    <col min="11790" max="11790" width="10.7109375" style="144" customWidth="1"/>
    <col min="11791" max="11791" width="6.28515625" style="144" customWidth="1"/>
    <col min="11792" max="11792" width="7" style="144" customWidth="1"/>
    <col min="11793" max="11793" width="6" style="144" customWidth="1"/>
    <col min="11794" max="11794" width="7.28515625" style="144" customWidth="1"/>
    <col min="11795" max="11795" width="9.85546875" style="144" customWidth="1"/>
    <col min="11796" max="11796" width="9.28515625" style="144" customWidth="1"/>
    <col min="11797" max="11797" width="7.5703125" style="144" customWidth="1"/>
    <col min="11798" max="11798" width="6.28515625" style="144" customWidth="1"/>
    <col min="11799" max="11799" width="7.7109375" style="144" customWidth="1"/>
    <col min="11800" max="12032" width="9" style="144"/>
    <col min="12033" max="12033" width="3.7109375" style="144" customWidth="1"/>
    <col min="12034" max="12034" width="27.42578125" style="144" customWidth="1"/>
    <col min="12035" max="12036" width="8.28515625" style="144" customWidth="1"/>
    <col min="12037" max="12038" width="7.7109375" style="144" customWidth="1"/>
    <col min="12039" max="12039" width="6" style="144" customWidth="1"/>
    <col min="12040" max="12040" width="10.28515625" style="144" customWidth="1"/>
    <col min="12041" max="12041" width="7.7109375" style="144" customWidth="1"/>
    <col min="12042" max="12042" width="8.140625" style="144" customWidth="1"/>
    <col min="12043" max="12043" width="7.7109375" style="144" customWidth="1"/>
    <col min="12044" max="12044" width="6.28515625" style="144" customWidth="1"/>
    <col min="12045" max="12045" width="8.7109375" style="144" customWidth="1"/>
    <col min="12046" max="12046" width="10.7109375" style="144" customWidth="1"/>
    <col min="12047" max="12047" width="6.28515625" style="144" customWidth="1"/>
    <col min="12048" max="12048" width="7" style="144" customWidth="1"/>
    <col min="12049" max="12049" width="6" style="144" customWidth="1"/>
    <col min="12050" max="12050" width="7.28515625" style="144" customWidth="1"/>
    <col min="12051" max="12051" width="9.85546875" style="144" customWidth="1"/>
    <col min="12052" max="12052" width="9.28515625" style="144" customWidth="1"/>
    <col min="12053" max="12053" width="7.5703125" style="144" customWidth="1"/>
    <col min="12054" max="12054" width="6.28515625" style="144" customWidth="1"/>
    <col min="12055" max="12055" width="7.7109375" style="144" customWidth="1"/>
    <col min="12056" max="12288" width="9" style="144"/>
    <col min="12289" max="12289" width="3.7109375" style="144" customWidth="1"/>
    <col min="12290" max="12290" width="27.42578125" style="144" customWidth="1"/>
    <col min="12291" max="12292" width="8.28515625" style="144" customWidth="1"/>
    <col min="12293" max="12294" width="7.7109375" style="144" customWidth="1"/>
    <col min="12295" max="12295" width="6" style="144" customWidth="1"/>
    <col min="12296" max="12296" width="10.28515625" style="144" customWidth="1"/>
    <col min="12297" max="12297" width="7.7109375" style="144" customWidth="1"/>
    <col min="12298" max="12298" width="8.140625" style="144" customWidth="1"/>
    <col min="12299" max="12299" width="7.7109375" style="144" customWidth="1"/>
    <col min="12300" max="12300" width="6.28515625" style="144" customWidth="1"/>
    <col min="12301" max="12301" width="8.7109375" style="144" customWidth="1"/>
    <col min="12302" max="12302" width="10.7109375" style="144" customWidth="1"/>
    <col min="12303" max="12303" width="6.28515625" style="144" customWidth="1"/>
    <col min="12304" max="12304" width="7" style="144" customWidth="1"/>
    <col min="12305" max="12305" width="6" style="144" customWidth="1"/>
    <col min="12306" max="12306" width="7.28515625" style="144" customWidth="1"/>
    <col min="12307" max="12307" width="9.85546875" style="144" customWidth="1"/>
    <col min="12308" max="12308" width="9.28515625" style="144" customWidth="1"/>
    <col min="12309" max="12309" width="7.5703125" style="144" customWidth="1"/>
    <col min="12310" max="12310" width="6.28515625" style="144" customWidth="1"/>
    <col min="12311" max="12311" width="7.7109375" style="144" customWidth="1"/>
    <col min="12312" max="12544" width="9" style="144"/>
    <col min="12545" max="12545" width="3.7109375" style="144" customWidth="1"/>
    <col min="12546" max="12546" width="27.42578125" style="144" customWidth="1"/>
    <col min="12547" max="12548" width="8.28515625" style="144" customWidth="1"/>
    <col min="12549" max="12550" width="7.7109375" style="144" customWidth="1"/>
    <col min="12551" max="12551" width="6" style="144" customWidth="1"/>
    <col min="12552" max="12552" width="10.28515625" style="144" customWidth="1"/>
    <col min="12553" max="12553" width="7.7109375" style="144" customWidth="1"/>
    <col min="12554" max="12554" width="8.140625" style="144" customWidth="1"/>
    <col min="12555" max="12555" width="7.7109375" style="144" customWidth="1"/>
    <col min="12556" max="12556" width="6.28515625" style="144" customWidth="1"/>
    <col min="12557" max="12557" width="8.7109375" style="144" customWidth="1"/>
    <col min="12558" max="12558" width="10.7109375" style="144" customWidth="1"/>
    <col min="12559" max="12559" width="6.28515625" style="144" customWidth="1"/>
    <col min="12560" max="12560" width="7" style="144" customWidth="1"/>
    <col min="12561" max="12561" width="6" style="144" customWidth="1"/>
    <col min="12562" max="12562" width="7.28515625" style="144" customWidth="1"/>
    <col min="12563" max="12563" width="9.85546875" style="144" customWidth="1"/>
    <col min="12564" max="12564" width="9.28515625" style="144" customWidth="1"/>
    <col min="12565" max="12565" width="7.5703125" style="144" customWidth="1"/>
    <col min="12566" max="12566" width="6.28515625" style="144" customWidth="1"/>
    <col min="12567" max="12567" width="7.7109375" style="144" customWidth="1"/>
    <col min="12568" max="12800" width="9" style="144"/>
    <col min="12801" max="12801" width="3.7109375" style="144" customWidth="1"/>
    <col min="12802" max="12802" width="27.42578125" style="144" customWidth="1"/>
    <col min="12803" max="12804" width="8.28515625" style="144" customWidth="1"/>
    <col min="12805" max="12806" width="7.7109375" style="144" customWidth="1"/>
    <col min="12807" max="12807" width="6" style="144" customWidth="1"/>
    <col min="12808" max="12808" width="10.28515625" style="144" customWidth="1"/>
    <col min="12809" max="12809" width="7.7109375" style="144" customWidth="1"/>
    <col min="12810" max="12810" width="8.140625" style="144" customWidth="1"/>
    <col min="12811" max="12811" width="7.7109375" style="144" customWidth="1"/>
    <col min="12812" max="12812" width="6.28515625" style="144" customWidth="1"/>
    <col min="12813" max="12813" width="8.7109375" style="144" customWidth="1"/>
    <col min="12814" max="12814" width="10.7109375" style="144" customWidth="1"/>
    <col min="12815" max="12815" width="6.28515625" style="144" customWidth="1"/>
    <col min="12816" max="12816" width="7" style="144" customWidth="1"/>
    <col min="12817" max="12817" width="6" style="144" customWidth="1"/>
    <col min="12818" max="12818" width="7.28515625" style="144" customWidth="1"/>
    <col min="12819" max="12819" width="9.85546875" style="144" customWidth="1"/>
    <col min="12820" max="12820" width="9.28515625" style="144" customWidth="1"/>
    <col min="12821" max="12821" width="7.5703125" style="144" customWidth="1"/>
    <col min="12822" max="12822" width="6.28515625" style="144" customWidth="1"/>
    <col min="12823" max="12823" width="7.7109375" style="144" customWidth="1"/>
    <col min="12824" max="13056" width="9" style="144"/>
    <col min="13057" max="13057" width="3.7109375" style="144" customWidth="1"/>
    <col min="13058" max="13058" width="27.42578125" style="144" customWidth="1"/>
    <col min="13059" max="13060" width="8.28515625" style="144" customWidth="1"/>
    <col min="13061" max="13062" width="7.7109375" style="144" customWidth="1"/>
    <col min="13063" max="13063" width="6" style="144" customWidth="1"/>
    <col min="13064" max="13064" width="10.28515625" style="144" customWidth="1"/>
    <col min="13065" max="13065" width="7.7109375" style="144" customWidth="1"/>
    <col min="13066" max="13066" width="8.140625" style="144" customWidth="1"/>
    <col min="13067" max="13067" width="7.7109375" style="144" customWidth="1"/>
    <col min="13068" max="13068" width="6.28515625" style="144" customWidth="1"/>
    <col min="13069" max="13069" width="8.7109375" style="144" customWidth="1"/>
    <col min="13070" max="13070" width="10.7109375" style="144" customWidth="1"/>
    <col min="13071" max="13071" width="6.28515625" style="144" customWidth="1"/>
    <col min="13072" max="13072" width="7" style="144" customWidth="1"/>
    <col min="13073" max="13073" width="6" style="144" customWidth="1"/>
    <col min="13074" max="13074" width="7.28515625" style="144" customWidth="1"/>
    <col min="13075" max="13075" width="9.85546875" style="144" customWidth="1"/>
    <col min="13076" max="13076" width="9.28515625" style="144" customWidth="1"/>
    <col min="13077" max="13077" width="7.5703125" style="144" customWidth="1"/>
    <col min="13078" max="13078" width="6.28515625" style="144" customWidth="1"/>
    <col min="13079" max="13079" width="7.7109375" style="144" customWidth="1"/>
    <col min="13080" max="13312" width="9" style="144"/>
    <col min="13313" max="13313" width="3.7109375" style="144" customWidth="1"/>
    <col min="13314" max="13314" width="27.42578125" style="144" customWidth="1"/>
    <col min="13315" max="13316" width="8.28515625" style="144" customWidth="1"/>
    <col min="13317" max="13318" width="7.7109375" style="144" customWidth="1"/>
    <col min="13319" max="13319" width="6" style="144" customWidth="1"/>
    <col min="13320" max="13320" width="10.28515625" style="144" customWidth="1"/>
    <col min="13321" max="13321" width="7.7109375" style="144" customWidth="1"/>
    <col min="13322" max="13322" width="8.140625" style="144" customWidth="1"/>
    <col min="13323" max="13323" width="7.7109375" style="144" customWidth="1"/>
    <col min="13324" max="13324" width="6.28515625" style="144" customWidth="1"/>
    <col min="13325" max="13325" width="8.7109375" style="144" customWidth="1"/>
    <col min="13326" max="13326" width="10.7109375" style="144" customWidth="1"/>
    <col min="13327" max="13327" width="6.28515625" style="144" customWidth="1"/>
    <col min="13328" max="13328" width="7" style="144" customWidth="1"/>
    <col min="13329" max="13329" width="6" style="144" customWidth="1"/>
    <col min="13330" max="13330" width="7.28515625" style="144" customWidth="1"/>
    <col min="13331" max="13331" width="9.85546875" style="144" customWidth="1"/>
    <col min="13332" max="13332" width="9.28515625" style="144" customWidth="1"/>
    <col min="13333" max="13333" width="7.5703125" style="144" customWidth="1"/>
    <col min="13334" max="13334" width="6.28515625" style="144" customWidth="1"/>
    <col min="13335" max="13335" width="7.7109375" style="144" customWidth="1"/>
    <col min="13336" max="13568" width="9" style="144"/>
    <col min="13569" max="13569" width="3.7109375" style="144" customWidth="1"/>
    <col min="13570" max="13570" width="27.42578125" style="144" customWidth="1"/>
    <col min="13571" max="13572" width="8.28515625" style="144" customWidth="1"/>
    <col min="13573" max="13574" width="7.7109375" style="144" customWidth="1"/>
    <col min="13575" max="13575" width="6" style="144" customWidth="1"/>
    <col min="13576" max="13576" width="10.28515625" style="144" customWidth="1"/>
    <col min="13577" max="13577" width="7.7109375" style="144" customWidth="1"/>
    <col min="13578" max="13578" width="8.140625" style="144" customWidth="1"/>
    <col min="13579" max="13579" width="7.7109375" style="144" customWidth="1"/>
    <col min="13580" max="13580" width="6.28515625" style="144" customWidth="1"/>
    <col min="13581" max="13581" width="8.7109375" style="144" customWidth="1"/>
    <col min="13582" max="13582" width="10.7109375" style="144" customWidth="1"/>
    <col min="13583" max="13583" width="6.28515625" style="144" customWidth="1"/>
    <col min="13584" max="13584" width="7" style="144" customWidth="1"/>
    <col min="13585" max="13585" width="6" style="144" customWidth="1"/>
    <col min="13586" max="13586" width="7.28515625" style="144" customWidth="1"/>
    <col min="13587" max="13587" width="9.85546875" style="144" customWidth="1"/>
    <col min="13588" max="13588" width="9.28515625" style="144" customWidth="1"/>
    <col min="13589" max="13589" width="7.5703125" style="144" customWidth="1"/>
    <col min="13590" max="13590" width="6.28515625" style="144" customWidth="1"/>
    <col min="13591" max="13591" width="7.7109375" style="144" customWidth="1"/>
    <col min="13592" max="13824" width="9" style="144"/>
    <col min="13825" max="13825" width="3.7109375" style="144" customWidth="1"/>
    <col min="13826" max="13826" width="27.42578125" style="144" customWidth="1"/>
    <col min="13827" max="13828" width="8.28515625" style="144" customWidth="1"/>
    <col min="13829" max="13830" width="7.7109375" style="144" customWidth="1"/>
    <col min="13831" max="13831" width="6" style="144" customWidth="1"/>
    <col min="13832" max="13832" width="10.28515625" style="144" customWidth="1"/>
    <col min="13833" max="13833" width="7.7109375" style="144" customWidth="1"/>
    <col min="13834" max="13834" width="8.140625" style="144" customWidth="1"/>
    <col min="13835" max="13835" width="7.7109375" style="144" customWidth="1"/>
    <col min="13836" max="13836" width="6.28515625" style="144" customWidth="1"/>
    <col min="13837" max="13837" width="8.7109375" style="144" customWidth="1"/>
    <col min="13838" max="13838" width="10.7109375" style="144" customWidth="1"/>
    <col min="13839" max="13839" width="6.28515625" style="144" customWidth="1"/>
    <col min="13840" max="13840" width="7" style="144" customWidth="1"/>
    <col min="13841" max="13841" width="6" style="144" customWidth="1"/>
    <col min="13842" max="13842" width="7.28515625" style="144" customWidth="1"/>
    <col min="13843" max="13843" width="9.85546875" style="144" customWidth="1"/>
    <col min="13844" max="13844" width="9.28515625" style="144" customWidth="1"/>
    <col min="13845" max="13845" width="7.5703125" style="144" customWidth="1"/>
    <col min="13846" max="13846" width="6.28515625" style="144" customWidth="1"/>
    <col min="13847" max="13847" width="7.7109375" style="144" customWidth="1"/>
    <col min="13848" max="14080" width="9" style="144"/>
    <col min="14081" max="14081" width="3.7109375" style="144" customWidth="1"/>
    <col min="14082" max="14082" width="27.42578125" style="144" customWidth="1"/>
    <col min="14083" max="14084" width="8.28515625" style="144" customWidth="1"/>
    <col min="14085" max="14086" width="7.7109375" style="144" customWidth="1"/>
    <col min="14087" max="14087" width="6" style="144" customWidth="1"/>
    <col min="14088" max="14088" width="10.28515625" style="144" customWidth="1"/>
    <col min="14089" max="14089" width="7.7109375" style="144" customWidth="1"/>
    <col min="14090" max="14090" width="8.140625" style="144" customWidth="1"/>
    <col min="14091" max="14091" width="7.7109375" style="144" customWidth="1"/>
    <col min="14092" max="14092" width="6.28515625" style="144" customWidth="1"/>
    <col min="14093" max="14093" width="8.7109375" style="144" customWidth="1"/>
    <col min="14094" max="14094" width="10.7109375" style="144" customWidth="1"/>
    <col min="14095" max="14095" width="6.28515625" style="144" customWidth="1"/>
    <col min="14096" max="14096" width="7" style="144" customWidth="1"/>
    <col min="14097" max="14097" width="6" style="144" customWidth="1"/>
    <col min="14098" max="14098" width="7.28515625" style="144" customWidth="1"/>
    <col min="14099" max="14099" width="9.85546875" style="144" customWidth="1"/>
    <col min="14100" max="14100" width="9.28515625" style="144" customWidth="1"/>
    <col min="14101" max="14101" width="7.5703125" style="144" customWidth="1"/>
    <col min="14102" max="14102" width="6.28515625" style="144" customWidth="1"/>
    <col min="14103" max="14103" width="7.7109375" style="144" customWidth="1"/>
    <col min="14104" max="14336" width="9" style="144"/>
    <col min="14337" max="14337" width="3.7109375" style="144" customWidth="1"/>
    <col min="14338" max="14338" width="27.42578125" style="144" customWidth="1"/>
    <col min="14339" max="14340" width="8.28515625" style="144" customWidth="1"/>
    <col min="14341" max="14342" width="7.7109375" style="144" customWidth="1"/>
    <col min="14343" max="14343" width="6" style="144" customWidth="1"/>
    <col min="14344" max="14344" width="10.28515625" style="144" customWidth="1"/>
    <col min="14345" max="14345" width="7.7109375" style="144" customWidth="1"/>
    <col min="14346" max="14346" width="8.140625" style="144" customWidth="1"/>
    <col min="14347" max="14347" width="7.7109375" style="144" customWidth="1"/>
    <col min="14348" max="14348" width="6.28515625" style="144" customWidth="1"/>
    <col min="14349" max="14349" width="8.7109375" style="144" customWidth="1"/>
    <col min="14350" max="14350" width="10.7109375" style="144" customWidth="1"/>
    <col min="14351" max="14351" width="6.28515625" style="144" customWidth="1"/>
    <col min="14352" max="14352" width="7" style="144" customWidth="1"/>
    <col min="14353" max="14353" width="6" style="144" customWidth="1"/>
    <col min="14354" max="14354" width="7.28515625" style="144" customWidth="1"/>
    <col min="14355" max="14355" width="9.85546875" style="144" customWidth="1"/>
    <col min="14356" max="14356" width="9.28515625" style="144" customWidth="1"/>
    <col min="14357" max="14357" width="7.5703125" style="144" customWidth="1"/>
    <col min="14358" max="14358" width="6.28515625" style="144" customWidth="1"/>
    <col min="14359" max="14359" width="7.7109375" style="144" customWidth="1"/>
    <col min="14360" max="14592" width="9" style="144"/>
    <col min="14593" max="14593" width="3.7109375" style="144" customWidth="1"/>
    <col min="14594" max="14594" width="27.42578125" style="144" customWidth="1"/>
    <col min="14595" max="14596" width="8.28515625" style="144" customWidth="1"/>
    <col min="14597" max="14598" width="7.7109375" style="144" customWidth="1"/>
    <col min="14599" max="14599" width="6" style="144" customWidth="1"/>
    <col min="14600" max="14600" width="10.28515625" style="144" customWidth="1"/>
    <col min="14601" max="14601" width="7.7109375" style="144" customWidth="1"/>
    <col min="14602" max="14602" width="8.140625" style="144" customWidth="1"/>
    <col min="14603" max="14603" width="7.7109375" style="144" customWidth="1"/>
    <col min="14604" max="14604" width="6.28515625" style="144" customWidth="1"/>
    <col min="14605" max="14605" width="8.7109375" style="144" customWidth="1"/>
    <col min="14606" max="14606" width="10.7109375" style="144" customWidth="1"/>
    <col min="14607" max="14607" width="6.28515625" style="144" customWidth="1"/>
    <col min="14608" max="14608" width="7" style="144" customWidth="1"/>
    <col min="14609" max="14609" width="6" style="144" customWidth="1"/>
    <col min="14610" max="14610" width="7.28515625" style="144" customWidth="1"/>
    <col min="14611" max="14611" width="9.85546875" style="144" customWidth="1"/>
    <col min="14612" max="14612" width="9.28515625" style="144" customWidth="1"/>
    <col min="14613" max="14613" width="7.5703125" style="144" customWidth="1"/>
    <col min="14614" max="14614" width="6.28515625" style="144" customWidth="1"/>
    <col min="14615" max="14615" width="7.7109375" style="144" customWidth="1"/>
    <col min="14616" max="14848" width="9" style="144"/>
    <col min="14849" max="14849" width="3.7109375" style="144" customWidth="1"/>
    <col min="14850" max="14850" width="27.42578125" style="144" customWidth="1"/>
    <col min="14851" max="14852" width="8.28515625" style="144" customWidth="1"/>
    <col min="14853" max="14854" width="7.7109375" style="144" customWidth="1"/>
    <col min="14855" max="14855" width="6" style="144" customWidth="1"/>
    <col min="14856" max="14856" width="10.28515625" style="144" customWidth="1"/>
    <col min="14857" max="14857" width="7.7109375" style="144" customWidth="1"/>
    <col min="14858" max="14858" width="8.140625" style="144" customWidth="1"/>
    <col min="14859" max="14859" width="7.7109375" style="144" customWidth="1"/>
    <col min="14860" max="14860" width="6.28515625" style="144" customWidth="1"/>
    <col min="14861" max="14861" width="8.7109375" style="144" customWidth="1"/>
    <col min="14862" max="14862" width="10.7109375" style="144" customWidth="1"/>
    <col min="14863" max="14863" width="6.28515625" style="144" customWidth="1"/>
    <col min="14864" max="14864" width="7" style="144" customWidth="1"/>
    <col min="14865" max="14865" width="6" style="144" customWidth="1"/>
    <col min="14866" max="14866" width="7.28515625" style="144" customWidth="1"/>
    <col min="14867" max="14867" width="9.85546875" style="144" customWidth="1"/>
    <col min="14868" max="14868" width="9.28515625" style="144" customWidth="1"/>
    <col min="14869" max="14869" width="7.5703125" style="144" customWidth="1"/>
    <col min="14870" max="14870" width="6.28515625" style="144" customWidth="1"/>
    <col min="14871" max="14871" width="7.7109375" style="144" customWidth="1"/>
    <col min="14872" max="15104" width="9" style="144"/>
    <col min="15105" max="15105" width="3.7109375" style="144" customWidth="1"/>
    <col min="15106" max="15106" width="27.42578125" style="144" customWidth="1"/>
    <col min="15107" max="15108" width="8.28515625" style="144" customWidth="1"/>
    <col min="15109" max="15110" width="7.7109375" style="144" customWidth="1"/>
    <col min="15111" max="15111" width="6" style="144" customWidth="1"/>
    <col min="15112" max="15112" width="10.28515625" style="144" customWidth="1"/>
    <col min="15113" max="15113" width="7.7109375" style="144" customWidth="1"/>
    <col min="15114" max="15114" width="8.140625" style="144" customWidth="1"/>
    <col min="15115" max="15115" width="7.7109375" style="144" customWidth="1"/>
    <col min="15116" max="15116" width="6.28515625" style="144" customWidth="1"/>
    <col min="15117" max="15117" width="8.7109375" style="144" customWidth="1"/>
    <col min="15118" max="15118" width="10.7109375" style="144" customWidth="1"/>
    <col min="15119" max="15119" width="6.28515625" style="144" customWidth="1"/>
    <col min="15120" max="15120" width="7" style="144" customWidth="1"/>
    <col min="15121" max="15121" width="6" style="144" customWidth="1"/>
    <col min="15122" max="15122" width="7.28515625" style="144" customWidth="1"/>
    <col min="15123" max="15123" width="9.85546875" style="144" customWidth="1"/>
    <col min="15124" max="15124" width="9.28515625" style="144" customWidth="1"/>
    <col min="15125" max="15125" width="7.5703125" style="144" customWidth="1"/>
    <col min="15126" max="15126" width="6.28515625" style="144" customWidth="1"/>
    <col min="15127" max="15127" width="7.7109375" style="144" customWidth="1"/>
    <col min="15128" max="15360" width="9" style="144"/>
    <col min="15361" max="15361" width="3.7109375" style="144" customWidth="1"/>
    <col min="15362" max="15362" width="27.42578125" style="144" customWidth="1"/>
    <col min="15363" max="15364" width="8.28515625" style="144" customWidth="1"/>
    <col min="15365" max="15366" width="7.7109375" style="144" customWidth="1"/>
    <col min="15367" max="15367" width="6" style="144" customWidth="1"/>
    <col min="15368" max="15368" width="10.28515625" style="144" customWidth="1"/>
    <col min="15369" max="15369" width="7.7109375" style="144" customWidth="1"/>
    <col min="15370" max="15370" width="8.140625" style="144" customWidth="1"/>
    <col min="15371" max="15371" width="7.7109375" style="144" customWidth="1"/>
    <col min="15372" max="15372" width="6.28515625" style="144" customWidth="1"/>
    <col min="15373" max="15373" width="8.7109375" style="144" customWidth="1"/>
    <col min="15374" max="15374" width="10.7109375" style="144" customWidth="1"/>
    <col min="15375" max="15375" width="6.28515625" style="144" customWidth="1"/>
    <col min="15376" max="15376" width="7" style="144" customWidth="1"/>
    <col min="15377" max="15377" width="6" style="144" customWidth="1"/>
    <col min="15378" max="15378" width="7.28515625" style="144" customWidth="1"/>
    <col min="15379" max="15379" width="9.85546875" style="144" customWidth="1"/>
    <col min="15380" max="15380" width="9.28515625" style="144" customWidth="1"/>
    <col min="15381" max="15381" width="7.5703125" style="144" customWidth="1"/>
    <col min="15382" max="15382" width="6.28515625" style="144" customWidth="1"/>
    <col min="15383" max="15383" width="7.7109375" style="144" customWidth="1"/>
    <col min="15384" max="15616" width="9" style="144"/>
    <col min="15617" max="15617" width="3.7109375" style="144" customWidth="1"/>
    <col min="15618" max="15618" width="27.42578125" style="144" customWidth="1"/>
    <col min="15619" max="15620" width="8.28515625" style="144" customWidth="1"/>
    <col min="15621" max="15622" width="7.7109375" style="144" customWidth="1"/>
    <col min="15623" max="15623" width="6" style="144" customWidth="1"/>
    <col min="15624" max="15624" width="10.28515625" style="144" customWidth="1"/>
    <col min="15625" max="15625" width="7.7109375" style="144" customWidth="1"/>
    <col min="15626" max="15626" width="8.140625" style="144" customWidth="1"/>
    <col min="15627" max="15627" width="7.7109375" style="144" customWidth="1"/>
    <col min="15628" max="15628" width="6.28515625" style="144" customWidth="1"/>
    <col min="15629" max="15629" width="8.7109375" style="144" customWidth="1"/>
    <col min="15630" max="15630" width="10.7109375" style="144" customWidth="1"/>
    <col min="15631" max="15631" width="6.28515625" style="144" customWidth="1"/>
    <col min="15632" max="15632" width="7" style="144" customWidth="1"/>
    <col min="15633" max="15633" width="6" style="144" customWidth="1"/>
    <col min="15634" max="15634" width="7.28515625" style="144" customWidth="1"/>
    <col min="15635" max="15635" width="9.85546875" style="144" customWidth="1"/>
    <col min="15636" max="15636" width="9.28515625" style="144" customWidth="1"/>
    <col min="15637" max="15637" width="7.5703125" style="144" customWidth="1"/>
    <col min="15638" max="15638" width="6.28515625" style="144" customWidth="1"/>
    <col min="15639" max="15639" width="7.7109375" style="144" customWidth="1"/>
    <col min="15640" max="15872" width="9" style="144"/>
    <col min="15873" max="15873" width="3.7109375" style="144" customWidth="1"/>
    <col min="15874" max="15874" width="27.42578125" style="144" customWidth="1"/>
    <col min="15875" max="15876" width="8.28515625" style="144" customWidth="1"/>
    <col min="15877" max="15878" width="7.7109375" style="144" customWidth="1"/>
    <col min="15879" max="15879" width="6" style="144" customWidth="1"/>
    <col min="15880" max="15880" width="10.28515625" style="144" customWidth="1"/>
    <col min="15881" max="15881" width="7.7109375" style="144" customWidth="1"/>
    <col min="15882" max="15882" width="8.140625" style="144" customWidth="1"/>
    <col min="15883" max="15883" width="7.7109375" style="144" customWidth="1"/>
    <col min="15884" max="15884" width="6.28515625" style="144" customWidth="1"/>
    <col min="15885" max="15885" width="8.7109375" style="144" customWidth="1"/>
    <col min="15886" max="15886" width="10.7109375" style="144" customWidth="1"/>
    <col min="15887" max="15887" width="6.28515625" style="144" customWidth="1"/>
    <col min="15888" max="15888" width="7" style="144" customWidth="1"/>
    <col min="15889" max="15889" width="6" style="144" customWidth="1"/>
    <col min="15890" max="15890" width="7.28515625" style="144" customWidth="1"/>
    <col min="15891" max="15891" width="9.85546875" style="144" customWidth="1"/>
    <col min="15892" max="15892" width="9.28515625" style="144" customWidth="1"/>
    <col min="15893" max="15893" width="7.5703125" style="144" customWidth="1"/>
    <col min="15894" max="15894" width="6.28515625" style="144" customWidth="1"/>
    <col min="15895" max="15895" width="7.7109375" style="144" customWidth="1"/>
    <col min="15896" max="16128" width="9" style="144"/>
    <col min="16129" max="16129" width="3.7109375" style="144" customWidth="1"/>
    <col min="16130" max="16130" width="27.42578125" style="144" customWidth="1"/>
    <col min="16131" max="16132" width="8.28515625" style="144" customWidth="1"/>
    <col min="16133" max="16134" width="7.7109375" style="144" customWidth="1"/>
    <col min="16135" max="16135" width="6" style="144" customWidth="1"/>
    <col min="16136" max="16136" width="10.28515625" style="144" customWidth="1"/>
    <col min="16137" max="16137" width="7.7109375" style="144" customWidth="1"/>
    <col min="16138" max="16138" width="8.140625" style="144" customWidth="1"/>
    <col min="16139" max="16139" width="7.7109375" style="144" customWidth="1"/>
    <col min="16140" max="16140" width="6.28515625" style="144" customWidth="1"/>
    <col min="16141" max="16141" width="8.7109375" style="144" customWidth="1"/>
    <col min="16142" max="16142" width="10.7109375" style="144" customWidth="1"/>
    <col min="16143" max="16143" width="6.28515625" style="144" customWidth="1"/>
    <col min="16144" max="16144" width="7" style="144" customWidth="1"/>
    <col min="16145" max="16145" width="6" style="144" customWidth="1"/>
    <col min="16146" max="16146" width="7.28515625" style="144" customWidth="1"/>
    <col min="16147" max="16147" width="9.85546875" style="144" customWidth="1"/>
    <col min="16148" max="16148" width="9.28515625" style="144" customWidth="1"/>
    <col min="16149" max="16149" width="7.5703125" style="144" customWidth="1"/>
    <col min="16150" max="16150" width="6.28515625" style="144" customWidth="1"/>
    <col min="16151" max="16151" width="7.7109375" style="144" customWidth="1"/>
    <col min="16152" max="16384" width="9" style="144"/>
  </cols>
  <sheetData>
    <row r="1" spans="1:25" s="141" customFormat="1" ht="14.25">
      <c r="A1" s="138"/>
      <c r="B1" s="139" t="s">
        <v>211</v>
      </c>
      <c r="C1" s="139"/>
      <c r="D1" s="139"/>
      <c r="E1" s="139"/>
      <c r="F1" s="139"/>
      <c r="G1" s="139"/>
      <c r="H1" s="139"/>
      <c r="I1" s="139"/>
      <c r="J1" s="139"/>
      <c r="K1" s="139"/>
      <c r="L1" s="140"/>
      <c r="W1" s="142" t="s">
        <v>212</v>
      </c>
    </row>
    <row r="2" spans="1:25" ht="22.15" customHeight="1">
      <c r="A2" s="143"/>
      <c r="B2" s="274" t="s">
        <v>213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144"/>
    </row>
    <row r="3" spans="1:25" s="142" customFormat="1" ht="14.45" customHeight="1" thickBot="1">
      <c r="A3" s="145"/>
      <c r="B3" s="146"/>
      <c r="C3" s="146"/>
      <c r="D3" s="146"/>
      <c r="E3" s="146"/>
      <c r="F3" s="146"/>
      <c r="G3" s="146"/>
      <c r="H3" s="146"/>
      <c r="I3" s="146"/>
      <c r="J3" s="147"/>
      <c r="K3" s="147"/>
      <c r="L3" s="148"/>
      <c r="V3" s="108"/>
      <c r="W3" s="108"/>
      <c r="X3" s="149" t="s">
        <v>214</v>
      </c>
    </row>
    <row r="4" spans="1:25" s="142" customFormat="1" ht="15" customHeight="1">
      <c r="A4" s="150"/>
      <c r="B4" s="151"/>
      <c r="C4" s="152" t="s">
        <v>215</v>
      </c>
      <c r="D4" s="153" t="s">
        <v>216</v>
      </c>
      <c r="E4" s="154" t="s">
        <v>217</v>
      </c>
      <c r="F4" s="155" t="s">
        <v>218</v>
      </c>
      <c r="G4" s="155" t="s">
        <v>219</v>
      </c>
      <c r="H4" s="154" t="s">
        <v>220</v>
      </c>
      <c r="I4" s="154" t="s">
        <v>221</v>
      </c>
      <c r="J4" s="156" t="s">
        <v>222</v>
      </c>
      <c r="K4" s="154" t="s">
        <v>223</v>
      </c>
      <c r="L4" s="154" t="s">
        <v>224</v>
      </c>
      <c r="M4" s="157" t="s">
        <v>225</v>
      </c>
      <c r="N4" s="158" t="s">
        <v>226</v>
      </c>
      <c r="O4" s="159" t="s">
        <v>227</v>
      </c>
      <c r="P4" s="275" t="s">
        <v>228</v>
      </c>
      <c r="Q4" s="276"/>
      <c r="R4" s="276"/>
      <c r="S4" s="277"/>
      <c r="T4" s="155" t="s">
        <v>229</v>
      </c>
      <c r="U4" s="154" t="s">
        <v>230</v>
      </c>
      <c r="V4" s="154" t="s">
        <v>231</v>
      </c>
      <c r="W4" s="278" t="s">
        <v>232</v>
      </c>
      <c r="X4" s="154" t="s">
        <v>233</v>
      </c>
    </row>
    <row r="5" spans="1:25">
      <c r="A5" s="160"/>
      <c r="B5" s="161"/>
      <c r="C5" s="162" t="s">
        <v>234</v>
      </c>
      <c r="D5" s="163" t="s">
        <v>235</v>
      </c>
      <c r="E5" s="162" t="s">
        <v>236</v>
      </c>
      <c r="F5" s="164" t="s">
        <v>237</v>
      </c>
      <c r="G5" s="165"/>
      <c r="H5" s="162" t="s">
        <v>238</v>
      </c>
      <c r="I5" s="166" t="s">
        <v>239</v>
      </c>
      <c r="J5" s="167" t="s">
        <v>240</v>
      </c>
      <c r="K5" s="162" t="s">
        <v>241</v>
      </c>
      <c r="L5" s="162" t="s">
        <v>242</v>
      </c>
      <c r="M5" s="168" t="s">
        <v>243</v>
      </c>
      <c r="N5" s="169" t="s">
        <v>244</v>
      </c>
      <c r="O5" s="170" t="s">
        <v>245</v>
      </c>
      <c r="P5" s="171" t="s">
        <v>246</v>
      </c>
      <c r="Q5" s="172" t="s">
        <v>247</v>
      </c>
      <c r="R5" s="172" t="s">
        <v>248</v>
      </c>
      <c r="S5" s="173" t="s">
        <v>249</v>
      </c>
      <c r="T5" s="164" t="s">
        <v>250</v>
      </c>
      <c r="U5" s="162" t="s">
        <v>251</v>
      </c>
      <c r="V5" s="162"/>
      <c r="W5" s="279"/>
      <c r="X5" s="162"/>
    </row>
    <row r="6" spans="1:25">
      <c r="A6" s="174"/>
      <c r="B6" s="175" t="s">
        <v>252</v>
      </c>
      <c r="C6" s="162" t="s">
        <v>253</v>
      </c>
      <c r="D6" s="176"/>
      <c r="E6" s="169"/>
      <c r="F6" s="177"/>
      <c r="G6" s="177"/>
      <c r="H6" s="168" t="s">
        <v>254</v>
      </c>
      <c r="I6" s="162" t="s">
        <v>255</v>
      </c>
      <c r="J6" s="169" t="s">
        <v>256</v>
      </c>
      <c r="K6" s="169" t="s">
        <v>257</v>
      </c>
      <c r="L6" s="162"/>
      <c r="M6" s="168" t="s">
        <v>258</v>
      </c>
      <c r="N6" s="169" t="s">
        <v>259</v>
      </c>
      <c r="O6" s="170" t="s">
        <v>260</v>
      </c>
      <c r="P6" s="178" t="s">
        <v>261</v>
      </c>
      <c r="Q6" s="169"/>
      <c r="R6" s="162" t="s">
        <v>262</v>
      </c>
      <c r="S6" s="179" t="s">
        <v>263</v>
      </c>
      <c r="T6" s="164" t="s">
        <v>251</v>
      </c>
      <c r="U6" s="162" t="s">
        <v>264</v>
      </c>
      <c r="V6" s="162"/>
      <c r="W6" s="279"/>
      <c r="X6" s="162"/>
    </row>
    <row r="7" spans="1:25" ht="12.75" thickBot="1">
      <c r="A7" s="174"/>
      <c r="B7" s="180"/>
      <c r="C7" s="181"/>
      <c r="D7" s="182"/>
      <c r="E7" s="169"/>
      <c r="F7" s="183"/>
      <c r="G7" s="164"/>
      <c r="H7" s="168" t="s">
        <v>264</v>
      </c>
      <c r="I7" s="162"/>
      <c r="J7" s="167" t="s">
        <v>264</v>
      </c>
      <c r="K7" s="169" t="s">
        <v>265</v>
      </c>
      <c r="L7" s="184"/>
      <c r="M7" s="185" t="s">
        <v>266</v>
      </c>
      <c r="N7" s="181" t="s">
        <v>267</v>
      </c>
      <c r="O7" s="186"/>
      <c r="P7" s="187"/>
      <c r="Q7" s="188"/>
      <c r="R7" s="189"/>
      <c r="S7" s="190" t="s">
        <v>237</v>
      </c>
      <c r="T7" s="191" t="s">
        <v>264</v>
      </c>
      <c r="U7" s="184"/>
      <c r="V7" s="184"/>
      <c r="W7" s="280"/>
      <c r="X7" s="184"/>
    </row>
    <row r="8" spans="1:25">
      <c r="A8" s="192">
        <v>1</v>
      </c>
      <c r="B8" s="193">
        <v>2</v>
      </c>
      <c r="C8" s="194">
        <v>3</v>
      </c>
      <c r="D8" s="194">
        <v>4</v>
      </c>
      <c r="E8" s="193">
        <v>5</v>
      </c>
      <c r="F8" s="194">
        <v>6</v>
      </c>
      <c r="G8" s="194">
        <v>7</v>
      </c>
      <c r="H8" s="193">
        <v>8</v>
      </c>
      <c r="I8" s="194">
        <v>9</v>
      </c>
      <c r="J8" s="194">
        <v>10</v>
      </c>
      <c r="K8" s="193">
        <v>11</v>
      </c>
      <c r="L8" s="194">
        <v>12</v>
      </c>
      <c r="M8" s="194">
        <v>13</v>
      </c>
      <c r="N8" s="193">
        <v>14</v>
      </c>
      <c r="O8" s="194">
        <v>15</v>
      </c>
      <c r="P8" s="194">
        <v>16</v>
      </c>
      <c r="Q8" s="193">
        <v>17</v>
      </c>
      <c r="R8" s="194">
        <v>18</v>
      </c>
      <c r="S8" s="194">
        <v>19</v>
      </c>
      <c r="T8" s="193">
        <v>20</v>
      </c>
      <c r="U8" s="194">
        <v>21</v>
      </c>
      <c r="V8" s="194">
        <v>22</v>
      </c>
      <c r="W8" s="193">
        <v>23</v>
      </c>
      <c r="X8" s="195">
        <v>24</v>
      </c>
    </row>
    <row r="9" spans="1:25" s="141" customFormat="1">
      <c r="A9" s="196">
        <v>1</v>
      </c>
      <c r="B9" s="197" t="s">
        <v>268</v>
      </c>
      <c r="C9" s="198">
        <v>946.9</v>
      </c>
      <c r="D9" s="198">
        <v>802.7</v>
      </c>
      <c r="E9" s="198">
        <v>11.7</v>
      </c>
      <c r="F9" s="198">
        <v>132.5</v>
      </c>
      <c r="G9" s="198">
        <v>51.3</v>
      </c>
      <c r="H9" s="198">
        <v>0.5</v>
      </c>
      <c r="I9" s="198">
        <v>1.1000000000000001</v>
      </c>
      <c r="J9" s="198">
        <v>0.1</v>
      </c>
      <c r="K9" s="198">
        <v>0.6</v>
      </c>
      <c r="L9" s="198">
        <v>0.1</v>
      </c>
      <c r="M9" s="198">
        <v>0</v>
      </c>
      <c r="N9" s="198">
        <v>5.6000000000000005</v>
      </c>
      <c r="O9" s="198">
        <v>1.7999999999999998</v>
      </c>
      <c r="P9" s="198">
        <v>24.4</v>
      </c>
      <c r="Q9" s="198">
        <v>9.4</v>
      </c>
      <c r="R9" s="198">
        <v>4.4000000000000004</v>
      </c>
      <c r="S9" s="198">
        <v>5.0999999999999996</v>
      </c>
      <c r="T9" s="198">
        <v>2.4</v>
      </c>
      <c r="U9" s="198">
        <v>19.600000000000001</v>
      </c>
      <c r="V9" s="198">
        <v>0</v>
      </c>
      <c r="W9" s="198">
        <v>3.9</v>
      </c>
      <c r="X9" s="198">
        <v>2.2000000000000002</v>
      </c>
      <c r="Y9" s="199"/>
    </row>
    <row r="10" spans="1:25">
      <c r="A10" s="196">
        <v>2</v>
      </c>
      <c r="B10" s="200" t="s">
        <v>269</v>
      </c>
      <c r="C10" s="201">
        <v>499.70000000000005</v>
      </c>
      <c r="D10" s="201">
        <v>431.8</v>
      </c>
      <c r="E10" s="201">
        <v>6.3</v>
      </c>
      <c r="F10" s="201">
        <v>61.599999999999994</v>
      </c>
      <c r="G10" s="201">
        <v>0</v>
      </c>
      <c r="H10" s="201">
        <v>0.5</v>
      </c>
      <c r="I10" s="201">
        <v>1.1000000000000001</v>
      </c>
      <c r="J10" s="201">
        <v>0.1</v>
      </c>
      <c r="K10" s="201">
        <v>0.6</v>
      </c>
      <c r="L10" s="201">
        <v>0.1</v>
      </c>
      <c r="M10" s="201">
        <v>0</v>
      </c>
      <c r="N10" s="201">
        <v>4.4000000000000004</v>
      </c>
      <c r="O10" s="201">
        <v>0.6</v>
      </c>
      <c r="P10" s="201">
        <v>24.4</v>
      </c>
      <c r="Q10" s="201">
        <v>9.4</v>
      </c>
      <c r="R10" s="201">
        <v>4.4000000000000004</v>
      </c>
      <c r="S10" s="201">
        <v>5.0999999999999996</v>
      </c>
      <c r="T10" s="201">
        <v>0.7</v>
      </c>
      <c r="U10" s="201">
        <v>6.3</v>
      </c>
      <c r="V10" s="201">
        <v>0</v>
      </c>
      <c r="W10" s="201">
        <v>3.9</v>
      </c>
      <c r="X10" s="201">
        <v>0</v>
      </c>
      <c r="Y10" s="199"/>
    </row>
    <row r="11" spans="1:25" ht="21" customHeight="1">
      <c r="A11" s="196">
        <v>3</v>
      </c>
      <c r="B11" s="202" t="s">
        <v>270</v>
      </c>
      <c r="C11" s="201">
        <v>64.3</v>
      </c>
      <c r="D11" s="201"/>
      <c r="E11" s="201"/>
      <c r="F11" s="201">
        <v>64.3</v>
      </c>
      <c r="G11" s="201">
        <v>51.3</v>
      </c>
      <c r="H11" s="201"/>
      <c r="I11" s="201"/>
      <c r="J11" s="201"/>
      <c r="K11" s="201"/>
      <c r="L11" s="201"/>
      <c r="M11" s="201">
        <v>0</v>
      </c>
      <c r="N11" s="201">
        <v>1.2</v>
      </c>
      <c r="O11" s="201"/>
      <c r="P11" s="201"/>
      <c r="Q11" s="201"/>
      <c r="R11" s="201"/>
      <c r="S11" s="201"/>
      <c r="T11" s="201">
        <v>0.8</v>
      </c>
      <c r="U11" s="201">
        <v>8.8000000000000007</v>
      </c>
      <c r="V11" s="201">
        <v>0</v>
      </c>
      <c r="W11" s="201"/>
      <c r="X11" s="201">
        <v>2.2000000000000002</v>
      </c>
      <c r="Y11" s="199"/>
    </row>
    <row r="12" spans="1:25">
      <c r="A12" s="196">
        <v>4</v>
      </c>
      <c r="B12" s="200" t="s">
        <v>271</v>
      </c>
      <c r="C12" s="201">
        <v>382.9</v>
      </c>
      <c r="D12" s="201">
        <v>370.9</v>
      </c>
      <c r="E12" s="201">
        <v>5.4</v>
      </c>
      <c r="F12" s="201">
        <v>6.6</v>
      </c>
      <c r="G12" s="201"/>
      <c r="H12" s="201"/>
      <c r="I12" s="201"/>
      <c r="J12" s="201"/>
      <c r="K12" s="201"/>
      <c r="L12" s="201"/>
      <c r="M12" s="201">
        <v>0</v>
      </c>
      <c r="N12" s="201"/>
      <c r="O12" s="201">
        <v>1.2</v>
      </c>
      <c r="P12" s="201"/>
      <c r="Q12" s="201"/>
      <c r="R12" s="201"/>
      <c r="S12" s="201"/>
      <c r="T12" s="201">
        <v>0.9</v>
      </c>
      <c r="U12" s="201">
        <v>4.5</v>
      </c>
      <c r="V12" s="201">
        <v>0</v>
      </c>
      <c r="W12" s="201"/>
      <c r="X12" s="201"/>
      <c r="Y12" s="199"/>
    </row>
    <row r="13" spans="1:25" s="141" customFormat="1">
      <c r="A13" s="196">
        <v>5</v>
      </c>
      <c r="B13" s="197" t="s">
        <v>272</v>
      </c>
      <c r="C13" s="198">
        <v>1043</v>
      </c>
      <c r="D13" s="198">
        <v>900.09999999999991</v>
      </c>
      <c r="E13" s="198">
        <v>13.100000000000001</v>
      </c>
      <c r="F13" s="198">
        <v>129.79999999999998</v>
      </c>
      <c r="G13" s="198">
        <v>53.3</v>
      </c>
      <c r="H13" s="198">
        <v>0.5</v>
      </c>
      <c r="I13" s="198">
        <v>1.1000000000000001</v>
      </c>
      <c r="J13" s="198">
        <v>0.1</v>
      </c>
      <c r="K13" s="198">
        <v>0.6</v>
      </c>
      <c r="L13" s="198">
        <v>0.1</v>
      </c>
      <c r="M13" s="198">
        <v>0</v>
      </c>
      <c r="N13" s="198">
        <v>4.6999999999999993</v>
      </c>
      <c r="O13" s="198">
        <v>1.9</v>
      </c>
      <c r="P13" s="198">
        <v>14.6</v>
      </c>
      <c r="Q13" s="198">
        <v>11.3</v>
      </c>
      <c r="R13" s="198">
        <v>4.5</v>
      </c>
      <c r="S13" s="198">
        <v>5.4</v>
      </c>
      <c r="T13" s="198">
        <v>2.2999999999999998</v>
      </c>
      <c r="U13" s="198">
        <v>26.1</v>
      </c>
      <c r="V13" s="198">
        <v>0</v>
      </c>
      <c r="W13" s="198">
        <v>3.3</v>
      </c>
      <c r="X13" s="198">
        <v>0</v>
      </c>
      <c r="Y13" s="199"/>
    </row>
    <row r="14" spans="1:25">
      <c r="A14" s="196">
        <v>6</v>
      </c>
      <c r="B14" s="200" t="s">
        <v>269</v>
      </c>
      <c r="C14" s="201">
        <v>532.69999999999993</v>
      </c>
      <c r="D14" s="201">
        <v>472.4</v>
      </c>
      <c r="E14" s="201">
        <v>6.9</v>
      </c>
      <c r="F14" s="201">
        <v>53.4</v>
      </c>
      <c r="G14" s="201">
        <v>0</v>
      </c>
      <c r="H14" s="201">
        <v>0.5</v>
      </c>
      <c r="I14" s="201">
        <v>1.1000000000000001</v>
      </c>
      <c r="J14" s="201">
        <v>0.1</v>
      </c>
      <c r="K14" s="201">
        <v>0.6</v>
      </c>
      <c r="L14" s="201">
        <v>0.1</v>
      </c>
      <c r="M14" s="201">
        <v>0</v>
      </c>
      <c r="N14" s="201">
        <v>4.0999999999999996</v>
      </c>
      <c r="O14" s="201">
        <v>0.7</v>
      </c>
      <c r="P14" s="201">
        <v>14.6</v>
      </c>
      <c r="Q14" s="201">
        <v>11.3</v>
      </c>
      <c r="R14" s="201">
        <v>4.5</v>
      </c>
      <c r="S14" s="201">
        <v>5.4</v>
      </c>
      <c r="T14" s="201">
        <v>0.7</v>
      </c>
      <c r="U14" s="201">
        <v>6.4</v>
      </c>
      <c r="V14" s="201">
        <v>0</v>
      </c>
      <c r="W14" s="201">
        <v>3.3</v>
      </c>
      <c r="X14" s="201">
        <v>0</v>
      </c>
      <c r="Y14" s="199"/>
    </row>
    <row r="15" spans="1:25" ht="22.15" customHeight="1">
      <c r="A15" s="196">
        <v>7</v>
      </c>
      <c r="B15" s="202" t="s">
        <v>270</v>
      </c>
      <c r="C15" s="201">
        <v>69.7</v>
      </c>
      <c r="D15" s="201"/>
      <c r="E15" s="201"/>
      <c r="F15" s="201">
        <v>69.7</v>
      </c>
      <c r="G15" s="203">
        <v>53.3</v>
      </c>
      <c r="H15" s="201"/>
      <c r="I15" s="201"/>
      <c r="J15" s="201"/>
      <c r="K15" s="201"/>
      <c r="L15" s="201"/>
      <c r="M15" s="201"/>
      <c r="N15" s="201">
        <v>0.6</v>
      </c>
      <c r="O15" s="201"/>
      <c r="P15" s="201"/>
      <c r="Q15" s="201"/>
      <c r="R15" s="201"/>
      <c r="S15" s="201"/>
      <c r="T15" s="201">
        <v>0.7</v>
      </c>
      <c r="U15" s="201">
        <v>15.1</v>
      </c>
      <c r="V15" s="201">
        <v>0</v>
      </c>
      <c r="W15" s="201"/>
      <c r="X15" s="201"/>
      <c r="Y15" s="199"/>
    </row>
    <row r="16" spans="1:25">
      <c r="A16" s="196">
        <v>8</v>
      </c>
      <c r="B16" s="200" t="s">
        <v>271</v>
      </c>
      <c r="C16" s="201">
        <v>440.59999999999997</v>
      </c>
      <c r="D16" s="201">
        <v>427.7</v>
      </c>
      <c r="E16" s="201">
        <v>6.2</v>
      </c>
      <c r="F16" s="201">
        <v>6.6999999999999993</v>
      </c>
      <c r="G16" s="204"/>
      <c r="H16" s="201"/>
      <c r="I16" s="201"/>
      <c r="J16" s="201"/>
      <c r="K16" s="201"/>
      <c r="L16" s="201"/>
      <c r="M16" s="201"/>
      <c r="N16" s="201"/>
      <c r="O16" s="201">
        <v>1.2</v>
      </c>
      <c r="P16" s="201"/>
      <c r="Q16" s="201">
        <v>0</v>
      </c>
      <c r="R16" s="201"/>
      <c r="S16" s="201"/>
      <c r="T16" s="201">
        <v>0.9</v>
      </c>
      <c r="U16" s="201">
        <v>4.5999999999999996</v>
      </c>
      <c r="V16" s="201">
        <v>0</v>
      </c>
      <c r="W16" s="201"/>
      <c r="X16" s="201"/>
      <c r="Y16" s="199"/>
    </row>
    <row r="17" spans="1:25" s="141" customFormat="1">
      <c r="A17" s="196">
        <v>9</v>
      </c>
      <c r="B17" s="197" t="s">
        <v>273</v>
      </c>
      <c r="C17" s="198">
        <v>1069.2</v>
      </c>
      <c r="D17" s="198">
        <v>884.8</v>
      </c>
      <c r="E17" s="198">
        <v>12.9</v>
      </c>
      <c r="F17" s="198">
        <v>171.5</v>
      </c>
      <c r="G17" s="198">
        <v>65</v>
      </c>
      <c r="H17" s="198">
        <v>0.5</v>
      </c>
      <c r="I17" s="198">
        <v>1.1000000000000001</v>
      </c>
      <c r="J17" s="198">
        <v>0.1</v>
      </c>
      <c r="K17" s="198">
        <v>4.7</v>
      </c>
      <c r="L17" s="198">
        <v>0.1</v>
      </c>
      <c r="M17" s="198">
        <v>0</v>
      </c>
      <c r="N17" s="198">
        <v>6.1</v>
      </c>
      <c r="O17" s="198">
        <v>2.0999999999999996</v>
      </c>
      <c r="P17" s="198">
        <v>26.8</v>
      </c>
      <c r="Q17" s="198">
        <v>10.4</v>
      </c>
      <c r="R17" s="198">
        <v>5.2</v>
      </c>
      <c r="S17" s="198">
        <v>5.9</v>
      </c>
      <c r="T17" s="198">
        <v>5</v>
      </c>
      <c r="U17" s="198">
        <v>35</v>
      </c>
      <c r="V17" s="198">
        <v>0</v>
      </c>
      <c r="W17" s="198">
        <v>3.5</v>
      </c>
      <c r="X17" s="198">
        <v>0</v>
      </c>
      <c r="Y17" s="199"/>
    </row>
    <row r="18" spans="1:25">
      <c r="A18" s="196">
        <v>10</v>
      </c>
      <c r="B18" s="200" t="s">
        <v>269</v>
      </c>
      <c r="C18" s="201">
        <v>530.6</v>
      </c>
      <c r="D18" s="201">
        <v>457.6</v>
      </c>
      <c r="E18" s="201">
        <v>6.7</v>
      </c>
      <c r="F18" s="201">
        <v>66.3</v>
      </c>
      <c r="G18" s="201">
        <v>0</v>
      </c>
      <c r="H18" s="201">
        <v>0.5</v>
      </c>
      <c r="I18" s="201">
        <v>1.1000000000000001</v>
      </c>
      <c r="J18" s="201">
        <v>0.1</v>
      </c>
      <c r="K18" s="201">
        <v>0.7</v>
      </c>
      <c r="L18" s="201">
        <v>0.1</v>
      </c>
      <c r="M18" s="201">
        <v>0</v>
      </c>
      <c r="N18" s="201">
        <v>4.0999999999999996</v>
      </c>
      <c r="O18" s="201">
        <v>0.7</v>
      </c>
      <c r="P18" s="201">
        <v>26.8</v>
      </c>
      <c r="Q18" s="201">
        <v>10.4</v>
      </c>
      <c r="R18" s="201">
        <v>5.2</v>
      </c>
      <c r="S18" s="201">
        <v>5.9</v>
      </c>
      <c r="T18" s="201">
        <v>0.9</v>
      </c>
      <c r="U18" s="201">
        <v>6.3</v>
      </c>
      <c r="V18" s="201">
        <v>0</v>
      </c>
      <c r="W18" s="201">
        <v>3.5</v>
      </c>
      <c r="X18" s="201">
        <v>0</v>
      </c>
      <c r="Y18" s="199"/>
    </row>
    <row r="19" spans="1:25" ht="22.9" customHeight="1">
      <c r="A19" s="196">
        <v>11</v>
      </c>
      <c r="B19" s="202" t="s">
        <v>270</v>
      </c>
      <c r="C19" s="201">
        <v>97.4</v>
      </c>
      <c r="D19" s="205"/>
      <c r="E19" s="201">
        <v>0</v>
      </c>
      <c r="F19" s="201">
        <v>97.4</v>
      </c>
      <c r="G19" s="203">
        <v>65</v>
      </c>
      <c r="H19" s="203"/>
      <c r="I19" s="203"/>
      <c r="J19" s="203"/>
      <c r="K19" s="203">
        <v>4</v>
      </c>
      <c r="L19" s="203"/>
      <c r="M19" s="203"/>
      <c r="N19" s="203">
        <v>2</v>
      </c>
      <c r="O19" s="203"/>
      <c r="P19" s="203"/>
      <c r="Q19" s="203"/>
      <c r="R19" s="203"/>
      <c r="S19" s="203"/>
      <c r="T19" s="203">
        <v>3</v>
      </c>
      <c r="U19" s="201">
        <v>23.4</v>
      </c>
      <c r="V19" s="201">
        <v>0</v>
      </c>
      <c r="W19" s="201"/>
      <c r="X19" s="201"/>
      <c r="Y19" s="199"/>
    </row>
    <row r="20" spans="1:25">
      <c r="A20" s="196">
        <v>12</v>
      </c>
      <c r="B20" s="200" t="s">
        <v>271</v>
      </c>
      <c r="C20" s="201">
        <v>441.2</v>
      </c>
      <c r="D20" s="205">
        <v>427.2</v>
      </c>
      <c r="E20" s="201">
        <v>6.2</v>
      </c>
      <c r="F20" s="201">
        <v>7.8</v>
      </c>
      <c r="G20" s="203"/>
      <c r="H20" s="203"/>
      <c r="I20" s="203"/>
      <c r="J20" s="203"/>
      <c r="K20" s="203"/>
      <c r="L20" s="203"/>
      <c r="M20" s="203"/>
      <c r="N20" s="203"/>
      <c r="O20" s="203">
        <v>1.4</v>
      </c>
      <c r="P20" s="203"/>
      <c r="Q20" s="203"/>
      <c r="R20" s="203"/>
      <c r="S20" s="203"/>
      <c r="T20" s="203">
        <v>1.1000000000000001</v>
      </c>
      <c r="U20" s="201">
        <v>5.3</v>
      </c>
      <c r="V20" s="201">
        <v>0</v>
      </c>
      <c r="W20" s="201"/>
      <c r="X20" s="201"/>
      <c r="Y20" s="199"/>
    </row>
    <row r="21" spans="1:25" s="141" customFormat="1">
      <c r="A21" s="196">
        <v>13</v>
      </c>
      <c r="B21" s="197" t="s">
        <v>274</v>
      </c>
      <c r="C21" s="198">
        <v>1082.5</v>
      </c>
      <c r="D21" s="198">
        <v>912.5</v>
      </c>
      <c r="E21" s="198">
        <v>13.3</v>
      </c>
      <c r="F21" s="198">
        <v>156.69999999999999</v>
      </c>
      <c r="G21" s="198">
        <v>72.599999999999994</v>
      </c>
      <c r="H21" s="198">
        <v>0.5</v>
      </c>
      <c r="I21" s="198">
        <v>1.1000000000000001</v>
      </c>
      <c r="J21" s="198">
        <v>0.1</v>
      </c>
      <c r="K21" s="198">
        <v>2.8</v>
      </c>
      <c r="L21" s="198">
        <v>0.1</v>
      </c>
      <c r="M21" s="198">
        <v>0</v>
      </c>
      <c r="N21" s="198">
        <v>5.2</v>
      </c>
      <c r="O21" s="198">
        <v>2.4</v>
      </c>
      <c r="P21" s="198">
        <v>14.7</v>
      </c>
      <c r="Q21" s="198">
        <v>9.1999999999999993</v>
      </c>
      <c r="R21" s="198">
        <v>6.1</v>
      </c>
      <c r="S21" s="198">
        <v>6.9</v>
      </c>
      <c r="T21" s="198">
        <v>3.3</v>
      </c>
      <c r="U21" s="198">
        <v>27.099999999999998</v>
      </c>
      <c r="V21" s="198">
        <v>0</v>
      </c>
      <c r="W21" s="198">
        <v>4.5999999999999996</v>
      </c>
      <c r="X21" s="198">
        <v>0</v>
      </c>
      <c r="Y21" s="199"/>
    </row>
    <row r="22" spans="1:25">
      <c r="A22" s="196">
        <v>14</v>
      </c>
      <c r="B22" s="200" t="s">
        <v>269</v>
      </c>
      <c r="C22" s="201">
        <v>536.9</v>
      </c>
      <c r="D22" s="201">
        <v>473.8</v>
      </c>
      <c r="E22" s="201">
        <v>6.9</v>
      </c>
      <c r="F22" s="201">
        <v>56.2</v>
      </c>
      <c r="G22" s="201">
        <v>0</v>
      </c>
      <c r="H22" s="201">
        <v>0.5</v>
      </c>
      <c r="I22" s="201">
        <v>1.1000000000000001</v>
      </c>
      <c r="J22" s="201">
        <v>0.1</v>
      </c>
      <c r="K22" s="201">
        <v>0.8</v>
      </c>
      <c r="L22" s="201">
        <v>0.1</v>
      </c>
      <c r="M22" s="201">
        <v>0</v>
      </c>
      <c r="N22" s="201">
        <v>4.2</v>
      </c>
      <c r="O22" s="201">
        <v>0.7</v>
      </c>
      <c r="P22" s="201">
        <v>14.7</v>
      </c>
      <c r="Q22" s="201">
        <v>9.1999999999999993</v>
      </c>
      <c r="R22" s="201">
        <v>6.1</v>
      </c>
      <c r="S22" s="201">
        <v>6.9</v>
      </c>
      <c r="T22" s="201">
        <v>1</v>
      </c>
      <c r="U22" s="201">
        <v>6.2</v>
      </c>
      <c r="V22" s="201">
        <v>0</v>
      </c>
      <c r="W22" s="201">
        <v>4.5999999999999996</v>
      </c>
      <c r="X22" s="201">
        <v>0</v>
      </c>
      <c r="Y22" s="199"/>
    </row>
    <row r="23" spans="1:25" ht="22.9" customHeight="1">
      <c r="A23" s="196">
        <v>15</v>
      </c>
      <c r="B23" s="202" t="s">
        <v>270</v>
      </c>
      <c r="C23" s="201">
        <v>91.3</v>
      </c>
      <c r="D23" s="205"/>
      <c r="E23" s="201">
        <v>0</v>
      </c>
      <c r="F23" s="201">
        <v>91.3</v>
      </c>
      <c r="G23" s="203">
        <v>72.599999999999994</v>
      </c>
      <c r="H23" s="203"/>
      <c r="I23" s="203"/>
      <c r="J23" s="203"/>
      <c r="K23" s="203">
        <v>2</v>
      </c>
      <c r="L23" s="203"/>
      <c r="M23" s="203"/>
      <c r="N23" s="203">
        <v>1</v>
      </c>
      <c r="O23" s="203"/>
      <c r="P23" s="203"/>
      <c r="Q23" s="203"/>
      <c r="R23" s="203"/>
      <c r="S23" s="203"/>
      <c r="T23" s="203">
        <v>1</v>
      </c>
      <c r="U23" s="201">
        <v>14.7</v>
      </c>
      <c r="V23" s="201">
        <v>0</v>
      </c>
      <c r="W23" s="201"/>
      <c r="X23" s="201"/>
      <c r="Y23" s="199"/>
    </row>
    <row r="24" spans="1:25">
      <c r="A24" s="196">
        <v>16</v>
      </c>
      <c r="B24" s="200" t="s">
        <v>271</v>
      </c>
      <c r="C24" s="201">
        <v>454.29999999999995</v>
      </c>
      <c r="D24" s="205">
        <v>438.7</v>
      </c>
      <c r="E24" s="201">
        <v>6.4</v>
      </c>
      <c r="F24" s="201">
        <v>9.1999999999999993</v>
      </c>
      <c r="G24" s="203"/>
      <c r="H24" s="203"/>
      <c r="I24" s="203"/>
      <c r="J24" s="203"/>
      <c r="K24" s="203"/>
      <c r="L24" s="203"/>
      <c r="M24" s="203"/>
      <c r="N24" s="203"/>
      <c r="O24" s="203">
        <v>1.7</v>
      </c>
      <c r="P24" s="203"/>
      <c r="Q24" s="203"/>
      <c r="R24" s="203"/>
      <c r="S24" s="203"/>
      <c r="T24" s="203">
        <v>1.3</v>
      </c>
      <c r="U24" s="201">
        <v>6.2</v>
      </c>
      <c r="V24" s="201">
        <v>0</v>
      </c>
      <c r="W24" s="201"/>
      <c r="X24" s="201"/>
      <c r="Y24" s="199"/>
    </row>
    <row r="25" spans="1:25" s="141" customFormat="1">
      <c r="A25" s="196">
        <v>17</v>
      </c>
      <c r="B25" s="197" t="s">
        <v>275</v>
      </c>
      <c r="C25" s="198">
        <v>1103.6999999999998</v>
      </c>
      <c r="D25" s="198">
        <v>923.5</v>
      </c>
      <c r="E25" s="198">
        <v>13.5</v>
      </c>
      <c r="F25" s="198">
        <v>166.70000000000002</v>
      </c>
      <c r="G25" s="198">
        <v>73.900000000000006</v>
      </c>
      <c r="H25" s="198">
        <v>0.5</v>
      </c>
      <c r="I25" s="198">
        <v>1.1000000000000001</v>
      </c>
      <c r="J25" s="198">
        <v>0.1</v>
      </c>
      <c r="K25" s="198">
        <v>2.8</v>
      </c>
      <c r="L25" s="198">
        <v>0.1</v>
      </c>
      <c r="M25" s="198">
        <v>0</v>
      </c>
      <c r="N25" s="198">
        <v>9.1</v>
      </c>
      <c r="O25" s="198">
        <v>2.2000000000000002</v>
      </c>
      <c r="P25" s="198">
        <v>15</v>
      </c>
      <c r="Q25" s="198">
        <v>10.4</v>
      </c>
      <c r="R25" s="198">
        <v>6</v>
      </c>
      <c r="S25" s="198">
        <v>6.7</v>
      </c>
      <c r="T25" s="198">
        <v>3.2</v>
      </c>
      <c r="U25" s="198">
        <v>28.299999999999997</v>
      </c>
      <c r="V25" s="198">
        <v>0</v>
      </c>
      <c r="W25" s="198">
        <v>3.3</v>
      </c>
      <c r="X25" s="198">
        <v>4</v>
      </c>
      <c r="Y25" s="199"/>
    </row>
    <row r="26" spans="1:25">
      <c r="A26" s="196">
        <v>18</v>
      </c>
      <c r="B26" s="200" t="s">
        <v>269</v>
      </c>
      <c r="C26" s="201">
        <v>492.5</v>
      </c>
      <c r="D26" s="201">
        <v>429.3</v>
      </c>
      <c r="E26" s="201">
        <v>6.3</v>
      </c>
      <c r="F26" s="201">
        <v>56.9</v>
      </c>
      <c r="G26" s="201">
        <v>0</v>
      </c>
      <c r="H26" s="201">
        <v>0.5</v>
      </c>
      <c r="I26" s="201">
        <v>1.1000000000000001</v>
      </c>
      <c r="J26" s="201">
        <v>0.1</v>
      </c>
      <c r="K26" s="201">
        <v>0.8</v>
      </c>
      <c r="L26" s="201">
        <v>0.1</v>
      </c>
      <c r="M26" s="201">
        <v>0</v>
      </c>
      <c r="N26" s="201">
        <v>4.0999999999999996</v>
      </c>
      <c r="O26" s="201">
        <v>0.6</v>
      </c>
      <c r="P26" s="201">
        <v>15</v>
      </c>
      <c r="Q26" s="201">
        <v>10.4</v>
      </c>
      <c r="R26" s="201">
        <v>6</v>
      </c>
      <c r="S26" s="201">
        <v>6.7</v>
      </c>
      <c r="T26" s="201">
        <v>1</v>
      </c>
      <c r="U26" s="201">
        <v>7.2</v>
      </c>
      <c r="V26" s="201">
        <v>0</v>
      </c>
      <c r="W26" s="201">
        <v>3.3</v>
      </c>
      <c r="X26" s="201">
        <v>0</v>
      </c>
      <c r="Y26" s="199"/>
    </row>
    <row r="27" spans="1:25" ht="22.15" customHeight="1">
      <c r="A27" s="196">
        <v>19</v>
      </c>
      <c r="B27" s="202" t="s">
        <v>270</v>
      </c>
      <c r="C27" s="201">
        <v>100.9</v>
      </c>
      <c r="D27" s="205"/>
      <c r="E27" s="201">
        <v>0</v>
      </c>
      <c r="F27" s="201">
        <v>100.9</v>
      </c>
      <c r="G27" s="203">
        <v>73.900000000000006</v>
      </c>
      <c r="H27" s="203"/>
      <c r="I27" s="203"/>
      <c r="J27" s="203"/>
      <c r="K27" s="203">
        <v>2</v>
      </c>
      <c r="L27" s="203"/>
      <c r="M27" s="203"/>
      <c r="N27" s="203">
        <v>5</v>
      </c>
      <c r="O27" s="203"/>
      <c r="P27" s="203"/>
      <c r="Q27" s="203"/>
      <c r="R27" s="203"/>
      <c r="S27" s="203"/>
      <c r="T27" s="203">
        <v>1</v>
      </c>
      <c r="U27" s="201">
        <v>15</v>
      </c>
      <c r="V27" s="201">
        <v>0</v>
      </c>
      <c r="W27" s="201"/>
      <c r="X27" s="201">
        <v>4</v>
      </c>
      <c r="Y27" s="199"/>
    </row>
    <row r="28" spans="1:25">
      <c r="A28" s="196">
        <v>20</v>
      </c>
      <c r="B28" s="200" t="s">
        <v>271</v>
      </c>
      <c r="C28" s="201">
        <v>510.29999999999995</v>
      </c>
      <c r="D28" s="205">
        <v>494.2</v>
      </c>
      <c r="E28" s="201">
        <v>7.2</v>
      </c>
      <c r="F28" s="201">
        <v>8.8999999999999986</v>
      </c>
      <c r="G28" s="203"/>
      <c r="H28" s="203"/>
      <c r="I28" s="203"/>
      <c r="J28" s="203"/>
      <c r="K28" s="203"/>
      <c r="L28" s="203"/>
      <c r="M28" s="203"/>
      <c r="N28" s="203"/>
      <c r="O28" s="203">
        <v>1.6</v>
      </c>
      <c r="P28" s="203"/>
      <c r="Q28" s="203"/>
      <c r="R28" s="203"/>
      <c r="S28" s="203"/>
      <c r="T28" s="203">
        <v>1.2</v>
      </c>
      <c r="U28" s="201">
        <v>6.1</v>
      </c>
      <c r="V28" s="201">
        <v>0</v>
      </c>
      <c r="W28" s="201"/>
      <c r="X28" s="201"/>
      <c r="Y28" s="199"/>
    </row>
    <row r="29" spans="1:25" s="141" customFormat="1">
      <c r="A29" s="196">
        <v>21</v>
      </c>
      <c r="B29" s="197" t="s">
        <v>276</v>
      </c>
      <c r="C29" s="198">
        <v>1147.0999999999999</v>
      </c>
      <c r="D29" s="198">
        <v>1013.9</v>
      </c>
      <c r="E29" s="198">
        <v>14.8</v>
      </c>
      <c r="F29" s="198">
        <v>118.4</v>
      </c>
      <c r="G29" s="198">
        <v>40.200000000000003</v>
      </c>
      <c r="H29" s="198">
        <v>0.6</v>
      </c>
      <c r="I29" s="198">
        <v>1.1000000000000001</v>
      </c>
      <c r="J29" s="198">
        <v>0.1</v>
      </c>
      <c r="K29" s="198">
        <v>0.6</v>
      </c>
      <c r="L29" s="198">
        <v>0.1</v>
      </c>
      <c r="M29" s="198">
        <v>0</v>
      </c>
      <c r="N29" s="198">
        <v>5.7</v>
      </c>
      <c r="O29" s="198">
        <v>2</v>
      </c>
      <c r="P29" s="198">
        <v>14.5</v>
      </c>
      <c r="Q29" s="198">
        <v>12.6</v>
      </c>
      <c r="R29" s="198">
        <v>4.5</v>
      </c>
      <c r="S29" s="198">
        <v>5.3</v>
      </c>
      <c r="T29" s="198">
        <v>3.6</v>
      </c>
      <c r="U29" s="198">
        <v>22.799999999999997</v>
      </c>
      <c r="V29" s="198">
        <v>0</v>
      </c>
      <c r="W29" s="198">
        <v>4.7</v>
      </c>
      <c r="X29" s="198">
        <v>0</v>
      </c>
      <c r="Y29" s="199"/>
    </row>
    <row r="30" spans="1:25">
      <c r="A30" s="196">
        <v>22</v>
      </c>
      <c r="B30" s="200" t="s">
        <v>269</v>
      </c>
      <c r="C30" s="201">
        <v>596.9</v>
      </c>
      <c r="D30" s="201">
        <v>532.5</v>
      </c>
      <c r="E30" s="201">
        <v>7.8</v>
      </c>
      <c r="F30" s="201">
        <v>56.6</v>
      </c>
      <c r="G30" s="201">
        <v>0</v>
      </c>
      <c r="H30" s="201">
        <v>0.6</v>
      </c>
      <c r="I30" s="201">
        <v>1.1000000000000001</v>
      </c>
      <c r="J30" s="201">
        <v>0.1</v>
      </c>
      <c r="K30" s="201">
        <v>0.6</v>
      </c>
      <c r="L30" s="201">
        <v>0.1</v>
      </c>
      <c r="M30" s="201">
        <v>0</v>
      </c>
      <c r="N30" s="201">
        <v>4.7</v>
      </c>
      <c r="O30" s="201">
        <v>0.8</v>
      </c>
      <c r="P30" s="201">
        <v>14.5</v>
      </c>
      <c r="Q30" s="201">
        <v>12.6</v>
      </c>
      <c r="R30" s="201">
        <v>4.5</v>
      </c>
      <c r="S30" s="201">
        <v>5.3</v>
      </c>
      <c r="T30" s="201">
        <v>0.7</v>
      </c>
      <c r="U30" s="201">
        <v>6.3</v>
      </c>
      <c r="V30" s="201">
        <v>0</v>
      </c>
      <c r="W30" s="201">
        <v>4.7</v>
      </c>
      <c r="X30" s="201">
        <v>0</v>
      </c>
      <c r="Y30" s="199"/>
    </row>
    <row r="31" spans="1:25" ht="22.9" customHeight="1">
      <c r="A31" s="196">
        <v>23</v>
      </c>
      <c r="B31" s="202" t="s">
        <v>270</v>
      </c>
      <c r="C31" s="201">
        <v>55.300000000000004</v>
      </c>
      <c r="D31" s="205"/>
      <c r="E31" s="201">
        <v>0</v>
      </c>
      <c r="F31" s="201">
        <v>55.300000000000004</v>
      </c>
      <c r="G31" s="203">
        <v>40.200000000000003</v>
      </c>
      <c r="H31" s="203"/>
      <c r="I31" s="203"/>
      <c r="J31" s="203"/>
      <c r="K31" s="203"/>
      <c r="L31" s="203"/>
      <c r="M31" s="203"/>
      <c r="N31" s="203">
        <v>1</v>
      </c>
      <c r="O31" s="203"/>
      <c r="P31" s="203"/>
      <c r="Q31" s="203"/>
      <c r="R31" s="203"/>
      <c r="S31" s="203"/>
      <c r="T31" s="203">
        <v>2</v>
      </c>
      <c r="U31" s="201">
        <v>12.1</v>
      </c>
      <c r="V31" s="201">
        <v>0</v>
      </c>
      <c r="W31" s="201"/>
      <c r="X31" s="201"/>
      <c r="Y31" s="199"/>
    </row>
    <row r="32" spans="1:25">
      <c r="A32" s="196">
        <v>24</v>
      </c>
      <c r="B32" s="200" t="s">
        <v>271</v>
      </c>
      <c r="C32" s="201">
        <v>494.9</v>
      </c>
      <c r="D32" s="205">
        <v>481.4</v>
      </c>
      <c r="E32" s="201">
        <v>7</v>
      </c>
      <c r="F32" s="201">
        <v>6.5</v>
      </c>
      <c r="G32" s="203"/>
      <c r="H32" s="203"/>
      <c r="I32" s="203"/>
      <c r="J32" s="203"/>
      <c r="K32" s="203"/>
      <c r="L32" s="203"/>
      <c r="M32" s="203"/>
      <c r="N32" s="203"/>
      <c r="O32" s="203">
        <v>1.2</v>
      </c>
      <c r="P32" s="203"/>
      <c r="Q32" s="203"/>
      <c r="R32" s="203"/>
      <c r="S32" s="203"/>
      <c r="T32" s="203">
        <v>0.9</v>
      </c>
      <c r="U32" s="201">
        <v>4.4000000000000004</v>
      </c>
      <c r="V32" s="201">
        <v>0</v>
      </c>
      <c r="W32" s="201"/>
      <c r="X32" s="201"/>
      <c r="Y32" s="199"/>
    </row>
    <row r="33" spans="1:25">
      <c r="A33" s="196">
        <v>25</v>
      </c>
      <c r="B33" s="197" t="s">
        <v>277</v>
      </c>
      <c r="C33" s="198">
        <v>1143.5</v>
      </c>
      <c r="D33" s="198">
        <v>964.8</v>
      </c>
      <c r="E33" s="198">
        <v>14</v>
      </c>
      <c r="F33" s="198">
        <v>164.70000000000002</v>
      </c>
      <c r="G33" s="198">
        <v>66.099999999999994</v>
      </c>
      <c r="H33" s="198">
        <v>0.6</v>
      </c>
      <c r="I33" s="198">
        <v>1.1000000000000001</v>
      </c>
      <c r="J33" s="198">
        <v>0.1</v>
      </c>
      <c r="K33" s="198">
        <v>3.3</v>
      </c>
      <c r="L33" s="198">
        <v>0.1</v>
      </c>
      <c r="M33" s="198">
        <v>0</v>
      </c>
      <c r="N33" s="198">
        <v>14.5</v>
      </c>
      <c r="O33" s="198">
        <v>2.4</v>
      </c>
      <c r="P33" s="198">
        <v>21.6</v>
      </c>
      <c r="Q33" s="198">
        <v>11.8</v>
      </c>
      <c r="R33" s="198">
        <v>6.3</v>
      </c>
      <c r="S33" s="198">
        <v>7</v>
      </c>
      <c r="T33" s="198">
        <v>2.2999999999999998</v>
      </c>
      <c r="U33" s="198">
        <v>21.5</v>
      </c>
      <c r="V33" s="198">
        <v>0</v>
      </c>
      <c r="W33" s="198">
        <v>2.5</v>
      </c>
      <c r="X33" s="206">
        <v>3.5</v>
      </c>
      <c r="Y33" s="199"/>
    </row>
    <row r="34" spans="1:25">
      <c r="A34" s="196">
        <v>26</v>
      </c>
      <c r="B34" s="200" t="s">
        <v>269</v>
      </c>
      <c r="C34" s="201">
        <v>563.6</v>
      </c>
      <c r="D34" s="201">
        <v>490.5</v>
      </c>
      <c r="E34" s="201">
        <v>7.1</v>
      </c>
      <c r="F34" s="201">
        <v>66</v>
      </c>
      <c r="G34" s="201">
        <v>0</v>
      </c>
      <c r="H34" s="201">
        <v>0.6</v>
      </c>
      <c r="I34" s="201">
        <v>1.1000000000000001</v>
      </c>
      <c r="J34" s="201">
        <v>0.1</v>
      </c>
      <c r="K34" s="201">
        <v>0.8</v>
      </c>
      <c r="L34" s="201">
        <v>0.1</v>
      </c>
      <c r="M34" s="201">
        <v>0</v>
      </c>
      <c r="N34" s="201">
        <v>6</v>
      </c>
      <c r="O34" s="201">
        <v>0.7</v>
      </c>
      <c r="P34" s="201">
        <v>21.6</v>
      </c>
      <c r="Q34" s="201">
        <v>11.8</v>
      </c>
      <c r="R34" s="201">
        <v>6.3</v>
      </c>
      <c r="S34" s="201">
        <v>7</v>
      </c>
      <c r="T34" s="201">
        <v>1</v>
      </c>
      <c r="U34" s="201">
        <v>6.4</v>
      </c>
      <c r="V34" s="201">
        <v>0</v>
      </c>
      <c r="W34" s="201">
        <v>2.5</v>
      </c>
      <c r="X34" s="201">
        <v>0</v>
      </c>
      <c r="Y34" s="199"/>
    </row>
    <row r="35" spans="1:25" ht="22.9" customHeight="1">
      <c r="A35" s="196">
        <v>27</v>
      </c>
      <c r="B35" s="202" t="s">
        <v>270</v>
      </c>
      <c r="C35" s="201">
        <v>89.3</v>
      </c>
      <c r="D35" s="205"/>
      <c r="E35" s="201">
        <v>0</v>
      </c>
      <c r="F35" s="201">
        <v>89.3</v>
      </c>
      <c r="G35" s="203">
        <v>66.099999999999994</v>
      </c>
      <c r="H35" s="203"/>
      <c r="I35" s="203"/>
      <c r="J35" s="203"/>
      <c r="K35" s="203">
        <v>2.5</v>
      </c>
      <c r="L35" s="203"/>
      <c r="M35" s="203"/>
      <c r="N35" s="203">
        <v>8.5</v>
      </c>
      <c r="O35" s="203"/>
      <c r="P35" s="203"/>
      <c r="Q35" s="203"/>
      <c r="R35" s="203"/>
      <c r="S35" s="203"/>
      <c r="T35" s="203"/>
      <c r="U35" s="201">
        <v>8.6999999999999993</v>
      </c>
      <c r="V35" s="201">
        <v>0</v>
      </c>
      <c r="W35" s="201"/>
      <c r="X35" s="201">
        <v>3.5</v>
      </c>
      <c r="Y35" s="199"/>
    </row>
    <row r="36" spans="1:25">
      <c r="A36" s="196">
        <v>28</v>
      </c>
      <c r="B36" s="200" t="s">
        <v>271</v>
      </c>
      <c r="C36" s="201">
        <v>490.59999999999997</v>
      </c>
      <c r="D36" s="205">
        <v>474.3</v>
      </c>
      <c r="E36" s="201">
        <v>6.9</v>
      </c>
      <c r="F36" s="201">
        <v>9.4</v>
      </c>
      <c r="G36" s="203"/>
      <c r="H36" s="203"/>
      <c r="I36" s="203"/>
      <c r="J36" s="203"/>
      <c r="K36" s="203"/>
      <c r="L36" s="203"/>
      <c r="M36" s="203"/>
      <c r="N36" s="203"/>
      <c r="O36" s="203">
        <v>1.7</v>
      </c>
      <c r="P36" s="203"/>
      <c r="Q36" s="203"/>
      <c r="R36" s="203"/>
      <c r="S36" s="203"/>
      <c r="T36" s="203">
        <v>1.3</v>
      </c>
      <c r="U36" s="201">
        <v>6.4</v>
      </c>
      <c r="V36" s="201">
        <v>0</v>
      </c>
      <c r="W36" s="201"/>
      <c r="X36" s="201"/>
      <c r="Y36" s="199"/>
    </row>
    <row r="37" spans="1:25" s="208" customFormat="1" ht="13.15" customHeight="1">
      <c r="A37" s="196">
        <v>29</v>
      </c>
      <c r="B37" s="197" t="s">
        <v>278</v>
      </c>
      <c r="C37" s="207">
        <v>1110.5999999999999</v>
      </c>
      <c r="D37" s="207">
        <v>932.2</v>
      </c>
      <c r="E37" s="207">
        <v>13.6</v>
      </c>
      <c r="F37" s="207">
        <v>164.8</v>
      </c>
      <c r="G37" s="207">
        <v>54.7</v>
      </c>
      <c r="H37" s="207">
        <v>0.8</v>
      </c>
      <c r="I37" s="207">
        <v>0.7</v>
      </c>
      <c r="J37" s="207">
        <v>0.1</v>
      </c>
      <c r="K37" s="207">
        <v>6.5</v>
      </c>
      <c r="L37" s="207">
        <v>0.1</v>
      </c>
      <c r="M37" s="207">
        <v>0</v>
      </c>
      <c r="N37" s="207">
        <v>8.5</v>
      </c>
      <c r="O37" s="207">
        <v>2.6</v>
      </c>
      <c r="P37" s="207">
        <v>31.2</v>
      </c>
      <c r="Q37" s="207">
        <v>8.1999999999999993</v>
      </c>
      <c r="R37" s="207">
        <v>5.7</v>
      </c>
      <c r="S37" s="207">
        <v>6.4</v>
      </c>
      <c r="T37" s="207">
        <v>2.9</v>
      </c>
      <c r="U37" s="207">
        <v>30.9</v>
      </c>
      <c r="V37" s="207">
        <v>0</v>
      </c>
      <c r="W37" s="207">
        <v>5.5</v>
      </c>
      <c r="X37" s="207">
        <v>0</v>
      </c>
      <c r="Y37" s="199"/>
    </row>
    <row r="38" spans="1:25" s="209" customFormat="1" ht="15" customHeight="1">
      <c r="A38" s="196">
        <v>30</v>
      </c>
      <c r="B38" s="200" t="s">
        <v>269</v>
      </c>
      <c r="C38" s="201">
        <v>498.90000000000003</v>
      </c>
      <c r="D38" s="201">
        <v>416.1</v>
      </c>
      <c r="E38" s="201">
        <v>6.1</v>
      </c>
      <c r="F38" s="201">
        <v>76.7</v>
      </c>
      <c r="G38" s="201">
        <v>0</v>
      </c>
      <c r="H38" s="201">
        <v>0.5</v>
      </c>
      <c r="I38" s="201">
        <v>0.6</v>
      </c>
      <c r="J38" s="201">
        <v>0.1</v>
      </c>
      <c r="K38" s="201">
        <v>0.8</v>
      </c>
      <c r="L38" s="201">
        <v>0.1</v>
      </c>
      <c r="M38" s="201">
        <v>0</v>
      </c>
      <c r="N38" s="201">
        <v>4.8</v>
      </c>
      <c r="O38" s="201">
        <v>0.6</v>
      </c>
      <c r="P38" s="201">
        <v>31.2</v>
      </c>
      <c r="Q38" s="201">
        <v>8.1999999999999993</v>
      </c>
      <c r="R38" s="201">
        <v>5.2</v>
      </c>
      <c r="S38" s="201">
        <v>6.4</v>
      </c>
      <c r="T38" s="201">
        <v>1</v>
      </c>
      <c r="U38" s="201">
        <v>11.7</v>
      </c>
      <c r="V38" s="201">
        <v>0</v>
      </c>
      <c r="W38" s="201">
        <v>5.5</v>
      </c>
      <c r="X38" s="201"/>
      <c r="Y38" s="199"/>
    </row>
    <row r="39" spans="1:25" s="209" customFormat="1" ht="23.45" customHeight="1">
      <c r="A39" s="196">
        <v>31</v>
      </c>
      <c r="B39" s="202" t="s">
        <v>270</v>
      </c>
      <c r="C39" s="201">
        <v>77.7</v>
      </c>
      <c r="D39" s="210"/>
      <c r="E39" s="201">
        <v>0</v>
      </c>
      <c r="F39" s="201">
        <v>77.7</v>
      </c>
      <c r="G39" s="211">
        <v>54.7</v>
      </c>
      <c r="H39" s="211">
        <v>0.3</v>
      </c>
      <c r="I39" s="211">
        <v>0.1</v>
      </c>
      <c r="J39" s="211"/>
      <c r="K39" s="211">
        <v>5.7</v>
      </c>
      <c r="L39" s="211"/>
      <c r="M39" s="211"/>
      <c r="N39" s="211">
        <v>3.7</v>
      </c>
      <c r="O39" s="211">
        <v>0.4</v>
      </c>
      <c r="P39" s="211"/>
      <c r="Q39" s="211"/>
      <c r="R39" s="211">
        <v>0.5</v>
      </c>
      <c r="S39" s="211"/>
      <c r="T39" s="211">
        <v>0.7</v>
      </c>
      <c r="U39" s="201">
        <v>11.6</v>
      </c>
      <c r="V39" s="201">
        <v>0</v>
      </c>
      <c r="W39" s="201"/>
      <c r="X39" s="201"/>
      <c r="Y39" s="199"/>
    </row>
    <row r="40" spans="1:25" s="209" customFormat="1" ht="12.6" customHeight="1">
      <c r="A40" s="196">
        <v>32</v>
      </c>
      <c r="B40" s="200" t="s">
        <v>271</v>
      </c>
      <c r="C40" s="201">
        <v>534</v>
      </c>
      <c r="D40" s="210">
        <v>516.1</v>
      </c>
      <c r="E40" s="201">
        <v>7.5</v>
      </c>
      <c r="F40" s="201">
        <v>10.399999999999999</v>
      </c>
      <c r="G40" s="211"/>
      <c r="H40" s="211"/>
      <c r="I40" s="211"/>
      <c r="J40" s="211"/>
      <c r="K40" s="211"/>
      <c r="L40" s="211"/>
      <c r="M40" s="211"/>
      <c r="N40" s="211"/>
      <c r="O40" s="211">
        <v>1.6</v>
      </c>
      <c r="P40" s="211"/>
      <c r="Q40" s="211"/>
      <c r="R40" s="211"/>
      <c r="S40" s="211"/>
      <c r="T40" s="211">
        <v>1.2</v>
      </c>
      <c r="U40" s="201">
        <v>7.6</v>
      </c>
      <c r="V40" s="201">
        <v>0</v>
      </c>
      <c r="W40" s="201"/>
      <c r="X40" s="201"/>
      <c r="Y40" s="199"/>
    </row>
    <row r="41" spans="1:25" s="141" customFormat="1">
      <c r="A41" s="196">
        <v>33</v>
      </c>
      <c r="B41" s="212" t="s">
        <v>279</v>
      </c>
      <c r="C41" s="204">
        <v>8646.5</v>
      </c>
      <c r="D41" s="204">
        <v>7334.5</v>
      </c>
      <c r="E41" s="204">
        <v>106.9</v>
      </c>
      <c r="F41" s="204">
        <v>1205.0999999999999</v>
      </c>
      <c r="G41" s="204">
        <v>477.1</v>
      </c>
      <c r="H41" s="204">
        <v>4.5</v>
      </c>
      <c r="I41" s="204">
        <v>8.3999999999999986</v>
      </c>
      <c r="J41" s="204">
        <v>0.79999999999999993</v>
      </c>
      <c r="K41" s="204">
        <v>21.9</v>
      </c>
      <c r="L41" s="204">
        <v>0.79999999999999993</v>
      </c>
      <c r="M41" s="204">
        <v>0</v>
      </c>
      <c r="N41" s="204">
        <v>59.4</v>
      </c>
      <c r="O41" s="204">
        <v>17.399999999999999</v>
      </c>
      <c r="P41" s="204">
        <v>162.80000000000001</v>
      </c>
      <c r="Q41" s="204">
        <v>83.300000000000011</v>
      </c>
      <c r="R41" s="204">
        <v>42.7</v>
      </c>
      <c r="S41" s="204">
        <v>48.699999999999996</v>
      </c>
      <c r="T41" s="204">
        <v>25.000000000000004</v>
      </c>
      <c r="U41" s="204">
        <v>211.29999999999998</v>
      </c>
      <c r="V41" s="204">
        <v>0</v>
      </c>
      <c r="W41" s="204">
        <v>31.3</v>
      </c>
      <c r="X41" s="204">
        <v>9.6999999999999993</v>
      </c>
      <c r="Y41" s="199"/>
    </row>
    <row r="42" spans="1:25" s="141" customFormat="1" ht="24">
      <c r="A42" s="196">
        <v>34</v>
      </c>
      <c r="B42" s="213" t="s">
        <v>269</v>
      </c>
      <c r="C42" s="207">
        <v>4251.8</v>
      </c>
      <c r="D42" s="207">
        <v>3704</v>
      </c>
      <c r="E42" s="207">
        <v>54.1</v>
      </c>
      <c r="F42" s="207">
        <v>493.69999999999993</v>
      </c>
      <c r="G42" s="207">
        <v>0</v>
      </c>
      <c r="H42" s="207">
        <v>4.2</v>
      </c>
      <c r="I42" s="207">
        <v>8.2999999999999989</v>
      </c>
      <c r="J42" s="207">
        <v>0.79999999999999993</v>
      </c>
      <c r="K42" s="207">
        <v>5.6999999999999993</v>
      </c>
      <c r="L42" s="207">
        <v>0.79999999999999993</v>
      </c>
      <c r="M42" s="207">
        <v>0</v>
      </c>
      <c r="N42" s="207">
        <v>36.4</v>
      </c>
      <c r="O42" s="207">
        <v>5.3999999999999995</v>
      </c>
      <c r="P42" s="207">
        <v>162.80000000000001</v>
      </c>
      <c r="Q42" s="207">
        <v>83.300000000000011</v>
      </c>
      <c r="R42" s="207">
        <v>42.2</v>
      </c>
      <c r="S42" s="207">
        <v>48.699999999999996</v>
      </c>
      <c r="T42" s="207">
        <v>7.0000000000000009</v>
      </c>
      <c r="U42" s="207">
        <v>56.8</v>
      </c>
      <c r="V42" s="207">
        <v>0</v>
      </c>
      <c r="W42" s="207">
        <v>31.3</v>
      </c>
      <c r="X42" s="207">
        <v>0</v>
      </c>
      <c r="Y42" s="199"/>
    </row>
    <row r="43" spans="1:25" s="141" customFormat="1" ht="24">
      <c r="A43" s="196">
        <v>35</v>
      </c>
      <c r="B43" s="213" t="s">
        <v>270</v>
      </c>
      <c r="C43" s="207">
        <v>645.90000000000009</v>
      </c>
      <c r="D43" s="207">
        <v>0</v>
      </c>
      <c r="E43" s="207">
        <v>0</v>
      </c>
      <c r="F43" s="207">
        <v>645.90000000000009</v>
      </c>
      <c r="G43" s="207">
        <v>477.1</v>
      </c>
      <c r="H43" s="207">
        <v>0.3</v>
      </c>
      <c r="I43" s="207">
        <v>0.1</v>
      </c>
      <c r="J43" s="207">
        <v>0</v>
      </c>
      <c r="K43" s="207">
        <v>16.2</v>
      </c>
      <c r="L43" s="207">
        <v>0</v>
      </c>
      <c r="M43" s="207">
        <v>0</v>
      </c>
      <c r="N43" s="207">
        <v>23</v>
      </c>
      <c r="O43" s="207">
        <v>0.4</v>
      </c>
      <c r="P43" s="207">
        <v>0</v>
      </c>
      <c r="Q43" s="207">
        <v>0</v>
      </c>
      <c r="R43" s="207">
        <v>0.5</v>
      </c>
      <c r="S43" s="207">
        <v>0</v>
      </c>
      <c r="T43" s="207">
        <v>9.2000000000000011</v>
      </c>
      <c r="U43" s="207">
        <v>109.39999999999999</v>
      </c>
      <c r="V43" s="207">
        <v>0</v>
      </c>
      <c r="W43" s="207">
        <v>0</v>
      </c>
      <c r="X43" s="207">
        <v>9.6999999999999993</v>
      </c>
      <c r="Y43" s="199"/>
    </row>
    <row r="44" spans="1:25" s="141" customFormat="1">
      <c r="A44" s="196">
        <v>36</v>
      </c>
      <c r="B44" s="197" t="s">
        <v>271</v>
      </c>
      <c r="C44" s="207">
        <v>3748.7999999999997</v>
      </c>
      <c r="D44" s="207">
        <v>3630.5</v>
      </c>
      <c r="E44" s="207">
        <v>52.800000000000004</v>
      </c>
      <c r="F44" s="207">
        <v>65.499999999999986</v>
      </c>
      <c r="G44" s="207">
        <v>0</v>
      </c>
      <c r="H44" s="207">
        <v>0</v>
      </c>
      <c r="I44" s="207">
        <v>0</v>
      </c>
      <c r="J44" s="207">
        <v>0</v>
      </c>
      <c r="K44" s="207">
        <v>0</v>
      </c>
      <c r="L44" s="207">
        <v>0</v>
      </c>
      <c r="M44" s="207">
        <v>0</v>
      </c>
      <c r="N44" s="207">
        <v>0</v>
      </c>
      <c r="O44" s="207">
        <v>11.599999999999998</v>
      </c>
      <c r="P44" s="207">
        <v>0</v>
      </c>
      <c r="Q44" s="207">
        <v>0</v>
      </c>
      <c r="R44" s="207">
        <v>0</v>
      </c>
      <c r="S44" s="207">
        <v>0</v>
      </c>
      <c r="T44" s="207">
        <v>8.8000000000000007</v>
      </c>
      <c r="U44" s="207">
        <v>45.1</v>
      </c>
      <c r="V44" s="207">
        <v>0</v>
      </c>
      <c r="W44" s="207">
        <v>0</v>
      </c>
      <c r="X44" s="207">
        <v>0</v>
      </c>
      <c r="Y44" s="199"/>
    </row>
    <row r="45" spans="1:25" s="141" customFormat="1">
      <c r="A45" s="196">
        <v>37</v>
      </c>
      <c r="B45" s="197" t="s">
        <v>280</v>
      </c>
      <c r="C45" s="198">
        <v>1900.8999999999996</v>
      </c>
      <c r="D45" s="198">
        <v>1688</v>
      </c>
      <c r="E45" s="198">
        <v>24.5</v>
      </c>
      <c r="F45" s="198">
        <v>188.40000000000003</v>
      </c>
      <c r="G45" s="198">
        <v>0</v>
      </c>
      <c r="H45" s="198">
        <v>0.9</v>
      </c>
      <c r="I45" s="198">
        <v>1.7</v>
      </c>
      <c r="J45" s="198">
        <v>11.2</v>
      </c>
      <c r="K45" s="198">
        <v>0</v>
      </c>
      <c r="L45" s="198">
        <v>0.4</v>
      </c>
      <c r="M45" s="198">
        <v>0</v>
      </c>
      <c r="N45" s="198">
        <v>11.7</v>
      </c>
      <c r="O45" s="198">
        <v>4.3</v>
      </c>
      <c r="P45" s="198">
        <v>52.4</v>
      </c>
      <c r="Q45" s="198">
        <v>30.2</v>
      </c>
      <c r="R45" s="198">
        <v>3.7</v>
      </c>
      <c r="S45" s="198">
        <v>7.3</v>
      </c>
      <c r="T45" s="198">
        <v>4.7</v>
      </c>
      <c r="U45" s="198">
        <v>48.8</v>
      </c>
      <c r="V45" s="198">
        <v>0</v>
      </c>
      <c r="W45" s="198">
        <v>6.1</v>
      </c>
      <c r="X45" s="198">
        <v>5</v>
      </c>
      <c r="Y45" s="199"/>
    </row>
    <row r="46" spans="1:25">
      <c r="A46" s="196">
        <v>38</v>
      </c>
      <c r="B46" s="200" t="s">
        <v>269</v>
      </c>
      <c r="C46" s="201">
        <v>509.09999999999997</v>
      </c>
      <c r="D46" s="201">
        <v>372.9</v>
      </c>
      <c r="E46" s="201">
        <v>5.4</v>
      </c>
      <c r="F46" s="201">
        <v>130.80000000000001</v>
      </c>
      <c r="G46" s="201">
        <v>0</v>
      </c>
      <c r="H46" s="201">
        <v>0.9</v>
      </c>
      <c r="I46" s="201">
        <v>1.7</v>
      </c>
      <c r="J46" s="201">
        <v>3.2</v>
      </c>
      <c r="K46" s="201">
        <v>0</v>
      </c>
      <c r="L46" s="201">
        <v>0.4</v>
      </c>
      <c r="M46" s="201">
        <v>0</v>
      </c>
      <c r="N46" s="201">
        <v>9.6999999999999993</v>
      </c>
      <c r="O46" s="201">
        <v>0.6</v>
      </c>
      <c r="P46" s="201">
        <v>52.4</v>
      </c>
      <c r="Q46" s="201">
        <v>30.2</v>
      </c>
      <c r="R46" s="201">
        <v>3.7</v>
      </c>
      <c r="S46" s="201">
        <v>7.3</v>
      </c>
      <c r="T46" s="201">
        <v>1.8</v>
      </c>
      <c r="U46" s="201">
        <v>12.8</v>
      </c>
      <c r="V46" s="201">
        <v>0</v>
      </c>
      <c r="W46" s="201">
        <v>6.1</v>
      </c>
      <c r="X46" s="201">
        <v>0</v>
      </c>
      <c r="Y46" s="199"/>
    </row>
    <row r="47" spans="1:25" ht="24">
      <c r="A47" s="196">
        <v>39</v>
      </c>
      <c r="B47" s="202" t="s">
        <v>270</v>
      </c>
      <c r="C47" s="201">
        <v>27.8</v>
      </c>
      <c r="D47" s="205"/>
      <c r="E47" s="201"/>
      <c r="F47" s="201">
        <v>27.8</v>
      </c>
      <c r="G47" s="203"/>
      <c r="H47" s="203"/>
      <c r="I47" s="203"/>
      <c r="J47" s="203">
        <v>8</v>
      </c>
      <c r="K47" s="203"/>
      <c r="L47" s="203"/>
      <c r="M47" s="203"/>
      <c r="N47" s="203">
        <v>2</v>
      </c>
      <c r="O47" s="203"/>
      <c r="P47" s="203"/>
      <c r="Q47" s="203"/>
      <c r="R47" s="203"/>
      <c r="S47" s="203"/>
      <c r="T47" s="203"/>
      <c r="U47" s="201">
        <v>12.8</v>
      </c>
      <c r="V47" s="201">
        <v>0</v>
      </c>
      <c r="W47" s="201"/>
      <c r="X47" s="201">
        <v>5</v>
      </c>
      <c r="Y47" s="199"/>
    </row>
    <row r="48" spans="1:25">
      <c r="A48" s="196">
        <v>40</v>
      </c>
      <c r="B48" s="200" t="s">
        <v>271</v>
      </c>
      <c r="C48" s="201">
        <v>1363.9999999999998</v>
      </c>
      <c r="D48" s="205">
        <v>1315.1</v>
      </c>
      <c r="E48" s="201">
        <v>19.100000000000001</v>
      </c>
      <c r="F48" s="201">
        <v>29.799999999999997</v>
      </c>
      <c r="G48" s="203"/>
      <c r="H48" s="203"/>
      <c r="I48" s="203"/>
      <c r="J48" s="203"/>
      <c r="K48" s="203"/>
      <c r="L48" s="203"/>
      <c r="M48" s="203"/>
      <c r="N48" s="203"/>
      <c r="O48" s="203">
        <v>3.7</v>
      </c>
      <c r="P48" s="203"/>
      <c r="Q48" s="203"/>
      <c r="R48" s="203"/>
      <c r="S48" s="203"/>
      <c r="T48" s="203">
        <v>2.9</v>
      </c>
      <c r="U48" s="201">
        <v>23.2</v>
      </c>
      <c r="V48" s="201">
        <v>0</v>
      </c>
      <c r="W48" s="201"/>
      <c r="X48" s="201"/>
      <c r="Y48" s="199"/>
    </row>
    <row r="49" spans="1:25" s="141" customFormat="1">
      <c r="A49" s="196">
        <v>41</v>
      </c>
      <c r="B49" s="197" t="s">
        <v>52</v>
      </c>
      <c r="C49" s="198">
        <v>1973.6999999999998</v>
      </c>
      <c r="D49" s="198">
        <v>1709.3</v>
      </c>
      <c r="E49" s="198">
        <v>24.799999999999997</v>
      </c>
      <c r="F49" s="198">
        <v>239.60000000000002</v>
      </c>
      <c r="G49" s="198">
        <v>0</v>
      </c>
      <c r="H49" s="198">
        <v>0.9</v>
      </c>
      <c r="I49" s="198">
        <v>1.7</v>
      </c>
      <c r="J49" s="198">
        <v>1</v>
      </c>
      <c r="K49" s="198">
        <v>0</v>
      </c>
      <c r="L49" s="198">
        <v>0.4</v>
      </c>
      <c r="M49" s="198">
        <v>0</v>
      </c>
      <c r="N49" s="198">
        <v>5</v>
      </c>
      <c r="O49" s="198">
        <v>4.7</v>
      </c>
      <c r="P49" s="198">
        <v>22.5</v>
      </c>
      <c r="Q49" s="198">
        <v>51.5</v>
      </c>
      <c r="R49" s="198">
        <v>5</v>
      </c>
      <c r="S49" s="198">
        <v>8.1999999999999993</v>
      </c>
      <c r="T49" s="198">
        <v>5.2</v>
      </c>
      <c r="U49" s="198">
        <v>127.30000000000001</v>
      </c>
      <c r="V49" s="198">
        <v>0</v>
      </c>
      <c r="W49" s="198">
        <v>6.2</v>
      </c>
      <c r="X49" s="198">
        <v>0</v>
      </c>
      <c r="Y49" s="199"/>
    </row>
    <row r="50" spans="1:25">
      <c r="A50" s="196">
        <v>42</v>
      </c>
      <c r="B50" s="200" t="s">
        <v>269</v>
      </c>
      <c r="C50" s="201">
        <v>502.8</v>
      </c>
      <c r="D50" s="201">
        <v>314.2</v>
      </c>
      <c r="E50" s="201">
        <v>4.5999999999999996</v>
      </c>
      <c r="F50" s="201">
        <v>184</v>
      </c>
      <c r="G50" s="201">
        <v>0</v>
      </c>
      <c r="H50" s="201">
        <v>0.9</v>
      </c>
      <c r="I50" s="201">
        <v>1.7</v>
      </c>
      <c r="J50" s="201">
        <v>1</v>
      </c>
      <c r="K50" s="201">
        <v>0</v>
      </c>
      <c r="L50" s="201">
        <v>0.4</v>
      </c>
      <c r="M50" s="201">
        <v>0</v>
      </c>
      <c r="N50" s="201">
        <v>5</v>
      </c>
      <c r="O50" s="201">
        <v>0.5</v>
      </c>
      <c r="P50" s="201">
        <v>22.5</v>
      </c>
      <c r="Q50" s="201">
        <v>51.5</v>
      </c>
      <c r="R50" s="201">
        <v>4.9000000000000004</v>
      </c>
      <c r="S50" s="201">
        <v>8.1999999999999993</v>
      </c>
      <c r="T50" s="201">
        <v>2</v>
      </c>
      <c r="U50" s="201">
        <v>79.2</v>
      </c>
      <c r="V50" s="201">
        <v>0</v>
      </c>
      <c r="W50" s="201">
        <v>6.2</v>
      </c>
      <c r="X50" s="201">
        <v>0</v>
      </c>
      <c r="Y50" s="199"/>
    </row>
    <row r="51" spans="1:25" ht="24">
      <c r="A51" s="196">
        <v>43</v>
      </c>
      <c r="B51" s="202" t="s">
        <v>270</v>
      </c>
      <c r="C51" s="201">
        <v>22.3</v>
      </c>
      <c r="D51" s="205"/>
      <c r="E51" s="201"/>
      <c r="F51" s="201">
        <v>22.3</v>
      </c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>
        <v>0.1</v>
      </c>
      <c r="S51" s="203"/>
      <c r="T51" s="203"/>
      <c r="U51" s="201">
        <v>22.2</v>
      </c>
      <c r="V51" s="201">
        <v>0</v>
      </c>
      <c r="W51" s="201"/>
      <c r="X51" s="201"/>
      <c r="Y51" s="199"/>
    </row>
    <row r="52" spans="1:25">
      <c r="A52" s="196">
        <v>44</v>
      </c>
      <c r="B52" s="200" t="s">
        <v>271</v>
      </c>
      <c r="C52" s="201">
        <v>1448.6</v>
      </c>
      <c r="D52" s="205">
        <v>1395.1</v>
      </c>
      <c r="E52" s="201">
        <v>20.2</v>
      </c>
      <c r="F52" s="201">
        <v>33.299999999999997</v>
      </c>
      <c r="G52" s="203"/>
      <c r="H52" s="203"/>
      <c r="I52" s="203"/>
      <c r="J52" s="203"/>
      <c r="K52" s="203"/>
      <c r="L52" s="203"/>
      <c r="M52" s="203"/>
      <c r="N52" s="203"/>
      <c r="O52" s="203">
        <v>4.2</v>
      </c>
      <c r="P52" s="203"/>
      <c r="Q52" s="203"/>
      <c r="R52" s="203"/>
      <c r="S52" s="203"/>
      <c r="T52" s="203">
        <v>3.2</v>
      </c>
      <c r="U52" s="201">
        <v>25.9</v>
      </c>
      <c r="V52" s="201">
        <v>0</v>
      </c>
      <c r="W52" s="201"/>
      <c r="X52" s="201"/>
      <c r="Y52" s="199"/>
    </row>
    <row r="53" spans="1:25" s="141" customFormat="1">
      <c r="A53" s="196">
        <v>45</v>
      </c>
      <c r="B53" s="197" t="s">
        <v>281</v>
      </c>
      <c r="C53" s="198">
        <v>2906.5</v>
      </c>
      <c r="D53" s="198">
        <v>2536.3000000000002</v>
      </c>
      <c r="E53" s="198">
        <v>37.4</v>
      </c>
      <c r="F53" s="198">
        <v>332.79999999999995</v>
      </c>
      <c r="G53" s="198">
        <v>21</v>
      </c>
      <c r="H53" s="198">
        <v>1.1000000000000001</v>
      </c>
      <c r="I53" s="198">
        <v>2.7</v>
      </c>
      <c r="J53" s="198">
        <v>44.599999999999994</v>
      </c>
      <c r="K53" s="198">
        <v>0.89999999999999991</v>
      </c>
      <c r="L53" s="198">
        <v>0.6</v>
      </c>
      <c r="M53" s="198">
        <v>0</v>
      </c>
      <c r="N53" s="198">
        <v>15</v>
      </c>
      <c r="O53" s="198">
        <v>5.0999999999999996</v>
      </c>
      <c r="P53" s="198">
        <v>78.3</v>
      </c>
      <c r="Q53" s="198">
        <v>48.5</v>
      </c>
      <c r="R53" s="198">
        <v>6.6</v>
      </c>
      <c r="S53" s="198">
        <v>9.5</v>
      </c>
      <c r="T53" s="198">
        <v>5.0999999999999996</v>
      </c>
      <c r="U53" s="198">
        <v>43.6</v>
      </c>
      <c r="V53" s="198">
        <v>0</v>
      </c>
      <c r="W53" s="198">
        <v>20.2</v>
      </c>
      <c r="X53" s="198">
        <v>30</v>
      </c>
      <c r="Y53" s="199"/>
    </row>
    <row r="54" spans="1:25">
      <c r="A54" s="196">
        <v>46</v>
      </c>
      <c r="B54" s="200" t="s">
        <v>269</v>
      </c>
      <c r="C54" s="201">
        <v>1240.8999999999999</v>
      </c>
      <c r="D54" s="201">
        <v>953.9</v>
      </c>
      <c r="E54" s="201">
        <v>14.4</v>
      </c>
      <c r="F54" s="201">
        <v>272.59999999999997</v>
      </c>
      <c r="G54" s="201">
        <v>0</v>
      </c>
      <c r="H54" s="201">
        <v>1.1000000000000001</v>
      </c>
      <c r="I54" s="201">
        <v>2.7</v>
      </c>
      <c r="J54" s="201">
        <v>44.3</v>
      </c>
      <c r="K54" s="201">
        <v>0.3</v>
      </c>
      <c r="L54" s="201">
        <v>0.6</v>
      </c>
      <c r="M54" s="201">
        <v>0</v>
      </c>
      <c r="N54" s="201">
        <v>14</v>
      </c>
      <c r="O54" s="201">
        <v>1.4</v>
      </c>
      <c r="P54" s="201">
        <v>78.3</v>
      </c>
      <c r="Q54" s="201">
        <v>48.5</v>
      </c>
      <c r="R54" s="201">
        <v>6.6</v>
      </c>
      <c r="S54" s="201">
        <v>9.5</v>
      </c>
      <c r="T54" s="201">
        <v>1.9</v>
      </c>
      <c r="U54" s="201">
        <v>13.2</v>
      </c>
      <c r="V54" s="201">
        <v>0</v>
      </c>
      <c r="W54" s="201">
        <v>20.2</v>
      </c>
      <c r="X54" s="201">
        <v>30</v>
      </c>
      <c r="Y54" s="199"/>
    </row>
    <row r="55" spans="1:25" ht="24">
      <c r="A55" s="196">
        <v>47</v>
      </c>
      <c r="B55" s="202" t="s">
        <v>270</v>
      </c>
      <c r="C55" s="201">
        <v>33.200000000000003</v>
      </c>
      <c r="D55" s="205">
        <v>0.4</v>
      </c>
      <c r="E55" s="201">
        <v>0.1</v>
      </c>
      <c r="F55" s="201">
        <v>32.700000000000003</v>
      </c>
      <c r="G55" s="205">
        <v>21</v>
      </c>
      <c r="H55" s="205"/>
      <c r="I55" s="205"/>
      <c r="J55" s="205">
        <v>0.3</v>
      </c>
      <c r="K55" s="205">
        <v>0.6</v>
      </c>
      <c r="L55" s="205"/>
      <c r="M55" s="205"/>
      <c r="N55" s="205">
        <v>1</v>
      </c>
      <c r="O55" s="205"/>
      <c r="P55" s="205"/>
      <c r="Q55" s="205"/>
      <c r="R55" s="205"/>
      <c r="S55" s="205"/>
      <c r="T55" s="205">
        <v>0.4</v>
      </c>
      <c r="U55" s="201">
        <v>9.4</v>
      </c>
      <c r="V55" s="201">
        <v>0</v>
      </c>
      <c r="W55" s="201"/>
      <c r="X55" s="201"/>
      <c r="Y55" s="199"/>
    </row>
    <row r="56" spans="1:25">
      <c r="A56" s="196">
        <v>48</v>
      </c>
      <c r="B56" s="200" t="s">
        <v>271</v>
      </c>
      <c r="C56" s="201">
        <v>1632.4</v>
      </c>
      <c r="D56" s="205">
        <v>1582</v>
      </c>
      <c r="E56" s="201">
        <v>22.9</v>
      </c>
      <c r="F56" s="201">
        <v>27.5</v>
      </c>
      <c r="G56" s="214"/>
      <c r="H56" s="205"/>
      <c r="I56" s="205"/>
      <c r="J56" s="205"/>
      <c r="K56" s="205"/>
      <c r="L56" s="205"/>
      <c r="M56" s="205"/>
      <c r="N56" s="205"/>
      <c r="O56" s="205">
        <v>3.7</v>
      </c>
      <c r="P56" s="205"/>
      <c r="Q56" s="205"/>
      <c r="R56" s="205"/>
      <c r="S56" s="205"/>
      <c r="T56" s="205">
        <v>2.8</v>
      </c>
      <c r="U56" s="201">
        <v>21</v>
      </c>
      <c r="V56" s="201">
        <v>0</v>
      </c>
      <c r="W56" s="201"/>
      <c r="X56" s="201"/>
      <c r="Y56" s="199"/>
    </row>
    <row r="57" spans="1:25">
      <c r="A57" s="196">
        <v>49</v>
      </c>
      <c r="B57" s="197" t="s">
        <v>282</v>
      </c>
      <c r="C57" s="198">
        <v>1433</v>
      </c>
      <c r="D57" s="198">
        <v>1273</v>
      </c>
      <c r="E57" s="198">
        <v>18.5</v>
      </c>
      <c r="F57" s="198">
        <v>141.5</v>
      </c>
      <c r="G57" s="198">
        <v>0</v>
      </c>
      <c r="H57" s="198">
        <v>0.7</v>
      </c>
      <c r="I57" s="198">
        <v>1.8</v>
      </c>
      <c r="J57" s="198">
        <v>30.5</v>
      </c>
      <c r="K57" s="198">
        <v>0</v>
      </c>
      <c r="L57" s="198">
        <v>0.5</v>
      </c>
      <c r="M57" s="198">
        <v>0</v>
      </c>
      <c r="N57" s="198">
        <v>6.1</v>
      </c>
      <c r="O57" s="198">
        <v>3</v>
      </c>
      <c r="P57" s="198">
        <v>24.9</v>
      </c>
      <c r="Q57" s="198">
        <v>21.7</v>
      </c>
      <c r="R57" s="198">
        <v>2.4</v>
      </c>
      <c r="S57" s="198">
        <v>5.0999999999999996</v>
      </c>
      <c r="T57" s="198">
        <v>3.0999999999999996</v>
      </c>
      <c r="U57" s="198">
        <v>27.2</v>
      </c>
      <c r="V57" s="198">
        <v>0</v>
      </c>
      <c r="W57" s="198">
        <v>14.5</v>
      </c>
      <c r="X57" s="198">
        <v>0</v>
      </c>
      <c r="Y57" s="199"/>
    </row>
    <row r="58" spans="1:25">
      <c r="A58" s="196">
        <v>50</v>
      </c>
      <c r="B58" s="200" t="s">
        <v>269</v>
      </c>
      <c r="C58" s="201">
        <v>452.4</v>
      </c>
      <c r="D58" s="201">
        <v>333.7</v>
      </c>
      <c r="E58" s="201">
        <v>4.9000000000000004</v>
      </c>
      <c r="F58" s="201">
        <v>113.8</v>
      </c>
      <c r="G58" s="201">
        <v>0</v>
      </c>
      <c r="H58" s="201">
        <v>0.7</v>
      </c>
      <c r="I58" s="201">
        <v>1.8</v>
      </c>
      <c r="J58" s="201">
        <v>26.2</v>
      </c>
      <c r="K58" s="201">
        <v>0</v>
      </c>
      <c r="L58" s="201">
        <v>0.5</v>
      </c>
      <c r="M58" s="201">
        <v>0</v>
      </c>
      <c r="N58" s="201">
        <v>6.1</v>
      </c>
      <c r="O58" s="201">
        <v>0.5</v>
      </c>
      <c r="P58" s="201">
        <v>24.9</v>
      </c>
      <c r="Q58" s="201">
        <v>21.7</v>
      </c>
      <c r="R58" s="201">
        <v>2.4</v>
      </c>
      <c r="S58" s="201">
        <v>5.0999999999999996</v>
      </c>
      <c r="T58" s="201">
        <v>1.2</v>
      </c>
      <c r="U58" s="201">
        <v>8.1999999999999993</v>
      </c>
      <c r="V58" s="201">
        <v>0</v>
      </c>
      <c r="W58" s="201">
        <v>14.5</v>
      </c>
      <c r="X58" s="201">
        <v>0</v>
      </c>
      <c r="Y58" s="199"/>
    </row>
    <row r="59" spans="1:25" ht="24">
      <c r="A59" s="196">
        <v>51</v>
      </c>
      <c r="B59" s="202" t="s">
        <v>270</v>
      </c>
      <c r="C59" s="201">
        <v>7.8</v>
      </c>
      <c r="D59" s="205"/>
      <c r="E59" s="201">
        <v>0</v>
      </c>
      <c r="F59" s="201">
        <v>7.8</v>
      </c>
      <c r="G59" s="203"/>
      <c r="H59" s="203"/>
      <c r="I59" s="203"/>
      <c r="J59" s="203">
        <v>4.3</v>
      </c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1">
        <v>3.5</v>
      </c>
      <c r="V59" s="201">
        <v>0</v>
      </c>
      <c r="W59" s="201"/>
      <c r="X59" s="201"/>
      <c r="Y59" s="199"/>
    </row>
    <row r="60" spans="1:25">
      <c r="A60" s="196">
        <v>52</v>
      </c>
      <c r="B60" s="200" t="s">
        <v>271</v>
      </c>
      <c r="C60" s="201">
        <v>972.8</v>
      </c>
      <c r="D60" s="205">
        <v>939.3</v>
      </c>
      <c r="E60" s="201">
        <v>13.6</v>
      </c>
      <c r="F60" s="201">
        <v>19.899999999999999</v>
      </c>
      <c r="G60" s="203"/>
      <c r="H60" s="203"/>
      <c r="I60" s="203"/>
      <c r="J60" s="203"/>
      <c r="K60" s="203"/>
      <c r="L60" s="203"/>
      <c r="M60" s="203"/>
      <c r="N60" s="203"/>
      <c r="O60" s="203">
        <v>2.5</v>
      </c>
      <c r="P60" s="203"/>
      <c r="Q60" s="203"/>
      <c r="R60" s="203"/>
      <c r="S60" s="203"/>
      <c r="T60" s="203">
        <v>1.9</v>
      </c>
      <c r="U60" s="201">
        <v>15.5</v>
      </c>
      <c r="V60" s="201">
        <v>0</v>
      </c>
      <c r="W60" s="201"/>
      <c r="X60" s="201"/>
      <c r="Y60" s="199"/>
    </row>
    <row r="61" spans="1:25" ht="24">
      <c r="A61" s="196">
        <v>53</v>
      </c>
      <c r="B61" s="213" t="s">
        <v>283</v>
      </c>
      <c r="C61" s="198">
        <v>2033.6000000000001</v>
      </c>
      <c r="D61" s="198">
        <v>1780.6</v>
      </c>
      <c r="E61" s="198">
        <v>26.3</v>
      </c>
      <c r="F61" s="198">
        <v>226.70000000000002</v>
      </c>
      <c r="G61" s="198">
        <v>13.6</v>
      </c>
      <c r="H61" s="198">
        <v>0.8</v>
      </c>
      <c r="I61" s="198">
        <v>2</v>
      </c>
      <c r="J61" s="198">
        <v>47.199999999999996</v>
      </c>
      <c r="K61" s="198">
        <v>0.2</v>
      </c>
      <c r="L61" s="198">
        <v>0.6</v>
      </c>
      <c r="M61" s="198">
        <v>0</v>
      </c>
      <c r="N61" s="198">
        <v>9.1999999999999993</v>
      </c>
      <c r="O61" s="198">
        <v>3.8</v>
      </c>
      <c r="P61" s="198">
        <v>56.9</v>
      </c>
      <c r="Q61" s="198">
        <v>29.1</v>
      </c>
      <c r="R61" s="198">
        <v>3.8</v>
      </c>
      <c r="S61" s="198">
        <v>6.1</v>
      </c>
      <c r="T61" s="198">
        <v>3.2</v>
      </c>
      <c r="U61" s="198">
        <v>33.1</v>
      </c>
      <c r="V61" s="198">
        <v>0</v>
      </c>
      <c r="W61" s="198">
        <v>17.100000000000001</v>
      </c>
      <c r="X61" s="198">
        <v>0</v>
      </c>
      <c r="Y61" s="199"/>
    </row>
    <row r="62" spans="1:25">
      <c r="A62" s="196">
        <v>54</v>
      </c>
      <c r="B62" s="200" t="s">
        <v>269</v>
      </c>
      <c r="C62" s="201">
        <v>974.3</v>
      </c>
      <c r="D62" s="201">
        <v>778.4</v>
      </c>
      <c r="E62" s="201">
        <v>11.8</v>
      </c>
      <c r="F62" s="201">
        <v>184.1</v>
      </c>
      <c r="G62" s="201">
        <v>0</v>
      </c>
      <c r="H62" s="201">
        <v>0.8</v>
      </c>
      <c r="I62" s="201">
        <v>2</v>
      </c>
      <c r="J62" s="201">
        <v>45.9</v>
      </c>
      <c r="K62" s="201">
        <v>0.2</v>
      </c>
      <c r="L62" s="201">
        <v>0.6</v>
      </c>
      <c r="M62" s="201">
        <v>0</v>
      </c>
      <c r="N62" s="201">
        <v>9.1999999999999993</v>
      </c>
      <c r="O62" s="201">
        <v>1.2</v>
      </c>
      <c r="P62" s="201">
        <v>56.9</v>
      </c>
      <c r="Q62" s="201">
        <v>29.1</v>
      </c>
      <c r="R62" s="201">
        <v>3.8</v>
      </c>
      <c r="S62" s="201">
        <v>6.1</v>
      </c>
      <c r="T62" s="201">
        <v>1.2</v>
      </c>
      <c r="U62" s="201">
        <v>10</v>
      </c>
      <c r="V62" s="201">
        <v>0</v>
      </c>
      <c r="W62" s="201">
        <v>17.100000000000001</v>
      </c>
      <c r="X62" s="201">
        <v>0</v>
      </c>
      <c r="Y62" s="199"/>
    </row>
    <row r="63" spans="1:25" ht="24">
      <c r="A63" s="196">
        <v>55</v>
      </c>
      <c r="B63" s="202" t="s">
        <v>270</v>
      </c>
      <c r="C63" s="201">
        <v>23.200000000000003</v>
      </c>
      <c r="D63" s="205"/>
      <c r="E63" s="201">
        <v>0</v>
      </c>
      <c r="F63" s="201">
        <v>23.200000000000003</v>
      </c>
      <c r="G63" s="203">
        <v>13.6</v>
      </c>
      <c r="H63" s="203"/>
      <c r="I63" s="203"/>
      <c r="J63" s="203">
        <v>1.3</v>
      </c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1">
        <v>8.3000000000000007</v>
      </c>
      <c r="V63" s="201">
        <v>0</v>
      </c>
      <c r="W63" s="201"/>
      <c r="X63" s="201"/>
      <c r="Y63" s="199"/>
    </row>
    <row r="64" spans="1:25">
      <c r="A64" s="196">
        <v>56</v>
      </c>
      <c r="B64" s="200" t="s">
        <v>271</v>
      </c>
      <c r="C64" s="201">
        <v>1036.1000000000001</v>
      </c>
      <c r="D64" s="205">
        <v>1002.2</v>
      </c>
      <c r="E64" s="201">
        <v>14.5</v>
      </c>
      <c r="F64" s="201">
        <v>19.399999999999999</v>
      </c>
      <c r="G64" s="203"/>
      <c r="H64" s="203"/>
      <c r="I64" s="203"/>
      <c r="J64" s="203"/>
      <c r="K64" s="203"/>
      <c r="L64" s="203"/>
      <c r="M64" s="203"/>
      <c r="N64" s="203"/>
      <c r="O64" s="203">
        <v>2.6</v>
      </c>
      <c r="P64" s="203"/>
      <c r="Q64" s="203"/>
      <c r="R64" s="203"/>
      <c r="S64" s="203"/>
      <c r="T64" s="203">
        <v>2</v>
      </c>
      <c r="U64" s="201">
        <v>14.8</v>
      </c>
      <c r="V64" s="201">
        <v>0</v>
      </c>
      <c r="W64" s="201"/>
      <c r="X64" s="201"/>
      <c r="Y64" s="199"/>
    </row>
    <row r="65" spans="1:25">
      <c r="A65" s="196">
        <v>57</v>
      </c>
      <c r="B65" s="197" t="s">
        <v>284</v>
      </c>
      <c r="C65" s="198">
        <v>1674.9</v>
      </c>
      <c r="D65" s="198">
        <v>1438.6</v>
      </c>
      <c r="E65" s="198">
        <v>20.9</v>
      </c>
      <c r="F65" s="198">
        <v>215.40000000000003</v>
      </c>
      <c r="G65" s="198">
        <v>0</v>
      </c>
      <c r="H65" s="198">
        <v>0.8</v>
      </c>
      <c r="I65" s="198">
        <v>2.6</v>
      </c>
      <c r="J65" s="198">
        <v>33.4</v>
      </c>
      <c r="K65" s="198">
        <v>0</v>
      </c>
      <c r="L65" s="198">
        <v>0.5</v>
      </c>
      <c r="M65" s="198">
        <v>0</v>
      </c>
      <c r="N65" s="198">
        <v>12.4</v>
      </c>
      <c r="O65" s="198">
        <v>3.4</v>
      </c>
      <c r="P65" s="198">
        <v>51.4</v>
      </c>
      <c r="Q65" s="198">
        <v>16.7</v>
      </c>
      <c r="R65" s="198">
        <v>3</v>
      </c>
      <c r="S65" s="198">
        <v>5.3</v>
      </c>
      <c r="T65" s="198">
        <v>4.3999999999999995</v>
      </c>
      <c r="U65" s="198">
        <v>63.2</v>
      </c>
      <c r="V65" s="198">
        <v>0</v>
      </c>
      <c r="W65" s="198">
        <v>18.3</v>
      </c>
      <c r="X65" s="198">
        <v>0</v>
      </c>
      <c r="Y65" s="199"/>
    </row>
    <row r="66" spans="1:25">
      <c r="A66" s="196">
        <v>58</v>
      </c>
      <c r="B66" s="200" t="s">
        <v>269</v>
      </c>
      <c r="C66" s="201">
        <v>742.2</v>
      </c>
      <c r="D66" s="201">
        <v>548.9</v>
      </c>
      <c r="E66" s="201">
        <v>8</v>
      </c>
      <c r="F66" s="201">
        <v>185.3</v>
      </c>
      <c r="G66" s="201">
        <v>0</v>
      </c>
      <c r="H66" s="201">
        <v>0.8</v>
      </c>
      <c r="I66" s="201">
        <v>2.5</v>
      </c>
      <c r="J66" s="201">
        <v>31.9</v>
      </c>
      <c r="K66" s="201">
        <v>0</v>
      </c>
      <c r="L66" s="201">
        <v>0.5</v>
      </c>
      <c r="M66" s="201">
        <v>0</v>
      </c>
      <c r="N66" s="201">
        <v>12.4</v>
      </c>
      <c r="O66" s="201">
        <v>0.8</v>
      </c>
      <c r="P66" s="201">
        <v>51.4</v>
      </c>
      <c r="Q66" s="201">
        <v>16.7</v>
      </c>
      <c r="R66" s="201">
        <v>3</v>
      </c>
      <c r="S66" s="201">
        <v>5.3</v>
      </c>
      <c r="T66" s="201">
        <v>1.2</v>
      </c>
      <c r="U66" s="201">
        <v>40.5</v>
      </c>
      <c r="V66" s="201">
        <v>0</v>
      </c>
      <c r="W66" s="201">
        <v>18.3</v>
      </c>
      <c r="X66" s="201">
        <v>0</v>
      </c>
      <c r="Y66" s="199"/>
    </row>
    <row r="67" spans="1:25" ht="24">
      <c r="A67" s="196">
        <v>59</v>
      </c>
      <c r="B67" s="202" t="s">
        <v>270</v>
      </c>
      <c r="C67" s="201">
        <v>11.3</v>
      </c>
      <c r="D67" s="205"/>
      <c r="E67" s="201">
        <v>0</v>
      </c>
      <c r="F67" s="201">
        <v>11.3</v>
      </c>
      <c r="G67" s="203"/>
      <c r="H67" s="203"/>
      <c r="I67" s="203">
        <v>0.1</v>
      </c>
      <c r="J67" s="203">
        <v>1.5</v>
      </c>
      <c r="K67" s="203"/>
      <c r="L67" s="203"/>
      <c r="M67" s="203"/>
      <c r="N67" s="203"/>
      <c r="O67" s="203">
        <v>0.2</v>
      </c>
      <c r="P67" s="203"/>
      <c r="Q67" s="203"/>
      <c r="R67" s="203"/>
      <c r="S67" s="203"/>
      <c r="T67" s="203">
        <v>1.4</v>
      </c>
      <c r="U67" s="201">
        <v>8.1</v>
      </c>
      <c r="V67" s="201">
        <v>0</v>
      </c>
      <c r="W67" s="201"/>
      <c r="X67" s="201"/>
      <c r="Y67" s="199"/>
    </row>
    <row r="68" spans="1:25">
      <c r="A68" s="196">
        <v>60</v>
      </c>
      <c r="B68" s="200" t="s">
        <v>271</v>
      </c>
      <c r="C68" s="201">
        <v>921.4</v>
      </c>
      <c r="D68" s="205">
        <v>889.7</v>
      </c>
      <c r="E68" s="201">
        <v>12.9</v>
      </c>
      <c r="F68" s="201">
        <v>18.8</v>
      </c>
      <c r="G68" s="203"/>
      <c r="H68" s="203"/>
      <c r="I68" s="203"/>
      <c r="J68" s="203"/>
      <c r="K68" s="203"/>
      <c r="L68" s="203"/>
      <c r="M68" s="203"/>
      <c r="N68" s="203"/>
      <c r="O68" s="203">
        <v>2.4</v>
      </c>
      <c r="P68" s="203"/>
      <c r="Q68" s="203"/>
      <c r="R68" s="203"/>
      <c r="S68" s="203"/>
      <c r="T68" s="203">
        <v>1.8</v>
      </c>
      <c r="U68" s="201">
        <v>14.6</v>
      </c>
      <c r="V68" s="201">
        <v>0</v>
      </c>
      <c r="W68" s="201"/>
      <c r="X68" s="201"/>
      <c r="Y68" s="199"/>
    </row>
    <row r="69" spans="1:25" ht="24">
      <c r="A69" s="196">
        <v>61</v>
      </c>
      <c r="B69" s="215" t="s">
        <v>285</v>
      </c>
      <c r="C69" s="198">
        <v>2855.7</v>
      </c>
      <c r="D69" s="198">
        <v>2524.4</v>
      </c>
      <c r="E69" s="198">
        <v>36.700000000000003</v>
      </c>
      <c r="F69" s="198">
        <v>294.60000000000002</v>
      </c>
      <c r="G69" s="198">
        <v>0</v>
      </c>
      <c r="H69" s="198">
        <v>1.4</v>
      </c>
      <c r="I69" s="198">
        <v>2.1</v>
      </c>
      <c r="J69" s="198">
        <v>9.9</v>
      </c>
      <c r="K69" s="198">
        <v>0</v>
      </c>
      <c r="L69" s="198">
        <v>0.4</v>
      </c>
      <c r="M69" s="198">
        <v>0</v>
      </c>
      <c r="N69" s="198">
        <v>34.700000000000003</v>
      </c>
      <c r="O69" s="198">
        <v>7.8</v>
      </c>
      <c r="P69" s="198">
        <v>64.599999999999994</v>
      </c>
      <c r="Q69" s="198">
        <v>20</v>
      </c>
      <c r="R69" s="198">
        <v>18.600000000000001</v>
      </c>
      <c r="S69" s="198">
        <v>12.4</v>
      </c>
      <c r="T69" s="198">
        <v>11.9</v>
      </c>
      <c r="U69" s="198">
        <v>105.6</v>
      </c>
      <c r="V69" s="198">
        <v>0</v>
      </c>
      <c r="W69" s="198">
        <v>5.2</v>
      </c>
      <c r="X69" s="198">
        <v>0</v>
      </c>
      <c r="Y69" s="199"/>
    </row>
    <row r="70" spans="1:25">
      <c r="A70" s="196">
        <v>62</v>
      </c>
      <c r="B70" s="200" t="s">
        <v>269</v>
      </c>
      <c r="C70" s="201">
        <v>658</v>
      </c>
      <c r="D70" s="201">
        <v>478.3</v>
      </c>
      <c r="E70" s="201">
        <v>7</v>
      </c>
      <c r="F70" s="201">
        <v>172.7</v>
      </c>
      <c r="G70" s="201">
        <v>0</v>
      </c>
      <c r="H70" s="201">
        <v>1.4</v>
      </c>
      <c r="I70" s="201">
        <v>2</v>
      </c>
      <c r="J70" s="201">
        <v>9.1</v>
      </c>
      <c r="K70" s="201">
        <v>0</v>
      </c>
      <c r="L70" s="201">
        <v>0.4</v>
      </c>
      <c r="M70" s="201">
        <v>0</v>
      </c>
      <c r="N70" s="201">
        <v>12.9</v>
      </c>
      <c r="O70" s="201">
        <v>0.7</v>
      </c>
      <c r="P70" s="201">
        <v>57.6</v>
      </c>
      <c r="Q70" s="201">
        <v>16</v>
      </c>
      <c r="R70" s="201">
        <v>15.6</v>
      </c>
      <c r="S70" s="201">
        <v>12.4</v>
      </c>
      <c r="T70" s="201">
        <v>3.5</v>
      </c>
      <c r="U70" s="201">
        <v>35.9</v>
      </c>
      <c r="V70" s="201">
        <v>0</v>
      </c>
      <c r="W70" s="201">
        <v>5.2</v>
      </c>
      <c r="X70" s="201">
        <v>0</v>
      </c>
      <c r="Y70" s="199"/>
    </row>
    <row r="71" spans="1:25" ht="21.6" customHeight="1">
      <c r="A71" s="196">
        <v>63</v>
      </c>
      <c r="B71" s="202" t="s">
        <v>270</v>
      </c>
      <c r="C71" s="201">
        <v>65.400000000000006</v>
      </c>
      <c r="D71" s="205"/>
      <c r="E71" s="201">
        <v>0</v>
      </c>
      <c r="F71" s="201">
        <v>65.400000000000006</v>
      </c>
      <c r="G71" s="203"/>
      <c r="H71" s="203"/>
      <c r="I71" s="203">
        <v>0.1</v>
      </c>
      <c r="J71" s="203">
        <v>0.8</v>
      </c>
      <c r="K71" s="203"/>
      <c r="L71" s="203"/>
      <c r="M71" s="203"/>
      <c r="N71" s="203">
        <v>21.8</v>
      </c>
      <c r="O71" s="203"/>
      <c r="P71" s="203">
        <v>7</v>
      </c>
      <c r="Q71" s="203">
        <v>4</v>
      </c>
      <c r="R71" s="203">
        <v>3</v>
      </c>
      <c r="S71" s="203"/>
      <c r="T71" s="203">
        <v>3</v>
      </c>
      <c r="U71" s="201">
        <v>25.7</v>
      </c>
      <c r="V71" s="201">
        <v>0</v>
      </c>
      <c r="W71" s="201"/>
      <c r="X71" s="201"/>
      <c r="Y71" s="199"/>
    </row>
    <row r="72" spans="1:25">
      <c r="A72" s="196">
        <v>64</v>
      </c>
      <c r="B72" s="200" t="s">
        <v>271</v>
      </c>
      <c r="C72" s="201">
        <v>2132.2999999999997</v>
      </c>
      <c r="D72" s="205">
        <v>2046.1</v>
      </c>
      <c r="E72" s="201">
        <v>29.7</v>
      </c>
      <c r="F72" s="201">
        <v>56.5</v>
      </c>
      <c r="G72" s="203"/>
      <c r="H72" s="203"/>
      <c r="I72" s="203"/>
      <c r="J72" s="203"/>
      <c r="K72" s="203"/>
      <c r="L72" s="203"/>
      <c r="M72" s="203"/>
      <c r="N72" s="203"/>
      <c r="O72" s="203">
        <v>7.1</v>
      </c>
      <c r="P72" s="203"/>
      <c r="Q72" s="203"/>
      <c r="R72" s="203"/>
      <c r="S72" s="203"/>
      <c r="T72" s="203">
        <v>5.4</v>
      </c>
      <c r="U72" s="201">
        <v>44</v>
      </c>
      <c r="V72" s="201"/>
      <c r="W72" s="201"/>
      <c r="X72" s="201"/>
      <c r="Y72" s="199"/>
    </row>
    <row r="73" spans="1:25">
      <c r="A73" s="196">
        <v>65</v>
      </c>
      <c r="B73" s="197" t="s">
        <v>286</v>
      </c>
      <c r="C73" s="198">
        <v>2587.7999999999997</v>
      </c>
      <c r="D73" s="198">
        <v>2350.4</v>
      </c>
      <c r="E73" s="198">
        <v>34.1</v>
      </c>
      <c r="F73" s="198">
        <v>203.29999999999995</v>
      </c>
      <c r="G73" s="198">
        <v>0</v>
      </c>
      <c r="H73" s="198">
        <v>1.3</v>
      </c>
      <c r="I73" s="198">
        <v>2</v>
      </c>
      <c r="J73" s="198">
        <v>1</v>
      </c>
      <c r="K73" s="198">
        <v>0</v>
      </c>
      <c r="L73" s="198">
        <v>0.4</v>
      </c>
      <c r="M73" s="198">
        <v>0</v>
      </c>
      <c r="N73" s="198">
        <v>10.3</v>
      </c>
      <c r="O73" s="198">
        <v>7.8999999999999995</v>
      </c>
      <c r="P73" s="198">
        <v>35.700000000000003</v>
      </c>
      <c r="Q73" s="198">
        <v>34.9</v>
      </c>
      <c r="R73" s="198">
        <v>7</v>
      </c>
      <c r="S73" s="198">
        <v>12.5</v>
      </c>
      <c r="T73" s="198">
        <v>9.1999999999999993</v>
      </c>
      <c r="U73" s="198">
        <v>77</v>
      </c>
      <c r="V73" s="198">
        <v>0</v>
      </c>
      <c r="W73" s="198">
        <v>4.0999999999999996</v>
      </c>
      <c r="X73" s="198">
        <v>0</v>
      </c>
      <c r="Y73" s="199"/>
    </row>
    <row r="74" spans="1:25">
      <c r="A74" s="196">
        <v>66</v>
      </c>
      <c r="B74" s="200" t="s">
        <v>269</v>
      </c>
      <c r="C74" s="201">
        <v>516.59999999999991</v>
      </c>
      <c r="D74" s="201">
        <v>373.8</v>
      </c>
      <c r="E74" s="201">
        <v>5.4</v>
      </c>
      <c r="F74" s="201">
        <v>137.39999999999998</v>
      </c>
      <c r="G74" s="201">
        <v>0</v>
      </c>
      <c r="H74" s="201">
        <v>1.3</v>
      </c>
      <c r="I74" s="201">
        <v>2</v>
      </c>
      <c r="J74" s="201">
        <v>1</v>
      </c>
      <c r="K74" s="201">
        <v>0</v>
      </c>
      <c r="L74" s="201">
        <v>0.4</v>
      </c>
      <c r="M74" s="201">
        <v>0</v>
      </c>
      <c r="N74" s="201">
        <v>10.3</v>
      </c>
      <c r="O74" s="201">
        <v>0.6</v>
      </c>
      <c r="P74" s="201">
        <v>35</v>
      </c>
      <c r="Q74" s="201">
        <v>34.9</v>
      </c>
      <c r="R74" s="201">
        <v>7</v>
      </c>
      <c r="S74" s="201">
        <v>12.5</v>
      </c>
      <c r="T74" s="201">
        <v>3.6</v>
      </c>
      <c r="U74" s="201">
        <v>24.7</v>
      </c>
      <c r="V74" s="201">
        <v>0</v>
      </c>
      <c r="W74" s="201">
        <v>4.0999999999999996</v>
      </c>
      <c r="X74" s="201">
        <v>0</v>
      </c>
      <c r="Y74" s="199"/>
    </row>
    <row r="75" spans="1:25" ht="22.15" customHeight="1">
      <c r="A75" s="196">
        <v>67</v>
      </c>
      <c r="B75" s="202" t="s">
        <v>270</v>
      </c>
      <c r="C75" s="201">
        <v>7.6000000000000005</v>
      </c>
      <c r="D75" s="205"/>
      <c r="E75" s="201">
        <v>0</v>
      </c>
      <c r="F75" s="201">
        <v>7.6000000000000005</v>
      </c>
      <c r="G75" s="203"/>
      <c r="H75" s="203"/>
      <c r="I75" s="203"/>
      <c r="J75" s="203"/>
      <c r="K75" s="203"/>
      <c r="L75" s="203"/>
      <c r="M75" s="203"/>
      <c r="N75" s="203"/>
      <c r="O75" s="203"/>
      <c r="P75" s="203">
        <v>0.7</v>
      </c>
      <c r="Q75" s="203"/>
      <c r="R75" s="203"/>
      <c r="S75" s="203"/>
      <c r="T75" s="203"/>
      <c r="U75" s="201">
        <v>6.9</v>
      </c>
      <c r="V75" s="201">
        <v>0</v>
      </c>
      <c r="W75" s="201"/>
      <c r="X75" s="201"/>
      <c r="Y75" s="199"/>
    </row>
    <row r="76" spans="1:25">
      <c r="A76" s="196">
        <v>68</v>
      </c>
      <c r="B76" s="200" t="s">
        <v>271</v>
      </c>
      <c r="C76" s="201">
        <v>2063.6</v>
      </c>
      <c r="D76" s="205">
        <v>1976.6</v>
      </c>
      <c r="E76" s="201">
        <v>28.7</v>
      </c>
      <c r="F76" s="201">
        <v>58.3</v>
      </c>
      <c r="G76" s="203"/>
      <c r="H76" s="203"/>
      <c r="I76" s="203"/>
      <c r="J76" s="203"/>
      <c r="K76" s="203"/>
      <c r="L76" s="203"/>
      <c r="M76" s="203"/>
      <c r="N76" s="203"/>
      <c r="O76" s="203">
        <v>7.3</v>
      </c>
      <c r="P76" s="203"/>
      <c r="Q76" s="203"/>
      <c r="R76" s="203"/>
      <c r="S76" s="203"/>
      <c r="T76" s="203">
        <v>5.6</v>
      </c>
      <c r="U76" s="201">
        <v>45.4</v>
      </c>
      <c r="V76" s="201">
        <v>0</v>
      </c>
      <c r="W76" s="201"/>
      <c r="X76" s="201"/>
      <c r="Y76" s="199"/>
    </row>
    <row r="77" spans="1:25">
      <c r="A77" s="196">
        <v>69</v>
      </c>
      <c r="B77" s="213" t="s">
        <v>287</v>
      </c>
      <c r="C77" s="198">
        <v>2098.5</v>
      </c>
      <c r="D77" s="198">
        <v>1864.4</v>
      </c>
      <c r="E77" s="198">
        <v>27</v>
      </c>
      <c r="F77" s="198">
        <v>207.09999999999997</v>
      </c>
      <c r="G77" s="198">
        <v>5.3</v>
      </c>
      <c r="H77" s="198">
        <v>1</v>
      </c>
      <c r="I77" s="198">
        <v>1</v>
      </c>
      <c r="J77" s="198">
        <v>16.8</v>
      </c>
      <c r="K77" s="198">
        <v>1.1000000000000001</v>
      </c>
      <c r="L77" s="198">
        <v>1</v>
      </c>
      <c r="M77" s="198">
        <v>0</v>
      </c>
      <c r="N77" s="198">
        <v>7.6</v>
      </c>
      <c r="O77" s="198">
        <v>5.6999999999999993</v>
      </c>
      <c r="P77" s="198">
        <v>62.2</v>
      </c>
      <c r="Q77" s="198">
        <v>20.5</v>
      </c>
      <c r="R77" s="198">
        <v>4.8</v>
      </c>
      <c r="S77" s="198">
        <v>9.1999999999999993</v>
      </c>
      <c r="T77" s="198">
        <v>7</v>
      </c>
      <c r="U77" s="198">
        <v>57.7</v>
      </c>
      <c r="V77" s="198">
        <v>0</v>
      </c>
      <c r="W77" s="198">
        <v>6.2</v>
      </c>
      <c r="X77" s="198">
        <v>0</v>
      </c>
      <c r="Y77" s="199"/>
    </row>
    <row r="78" spans="1:25">
      <c r="A78" s="196">
        <v>70</v>
      </c>
      <c r="B78" s="200" t="s">
        <v>269</v>
      </c>
      <c r="C78" s="201">
        <v>526</v>
      </c>
      <c r="D78" s="201">
        <v>372.2</v>
      </c>
      <c r="E78" s="201">
        <v>5.4</v>
      </c>
      <c r="F78" s="201">
        <v>148.39999999999998</v>
      </c>
      <c r="G78" s="201">
        <v>0</v>
      </c>
      <c r="H78" s="201">
        <v>1</v>
      </c>
      <c r="I78" s="201">
        <v>1</v>
      </c>
      <c r="J78" s="201">
        <v>16.8</v>
      </c>
      <c r="K78" s="201">
        <v>0</v>
      </c>
      <c r="L78" s="201">
        <v>0.5</v>
      </c>
      <c r="M78" s="201">
        <v>0</v>
      </c>
      <c r="N78" s="201">
        <v>7.6</v>
      </c>
      <c r="O78" s="201">
        <v>0.6</v>
      </c>
      <c r="P78" s="201">
        <v>60.2</v>
      </c>
      <c r="Q78" s="201">
        <v>20.5</v>
      </c>
      <c r="R78" s="201">
        <v>4.8</v>
      </c>
      <c r="S78" s="201">
        <v>9.1999999999999993</v>
      </c>
      <c r="T78" s="201">
        <v>2.5</v>
      </c>
      <c r="U78" s="201">
        <v>17.5</v>
      </c>
      <c r="V78" s="201">
        <v>0</v>
      </c>
      <c r="W78" s="201">
        <v>6.2</v>
      </c>
      <c r="X78" s="201">
        <v>0</v>
      </c>
      <c r="Y78" s="199"/>
    </row>
    <row r="79" spans="1:25" ht="21.6" customHeight="1">
      <c r="A79" s="196">
        <v>71</v>
      </c>
      <c r="B79" s="202" t="s">
        <v>270</v>
      </c>
      <c r="C79" s="201">
        <v>18.600000000000001</v>
      </c>
      <c r="D79" s="205"/>
      <c r="E79" s="201">
        <v>0</v>
      </c>
      <c r="F79" s="201">
        <v>18.600000000000001</v>
      </c>
      <c r="G79" s="203">
        <v>5.3</v>
      </c>
      <c r="H79" s="203"/>
      <c r="I79" s="203"/>
      <c r="J79" s="203"/>
      <c r="K79" s="203">
        <v>1.1000000000000001</v>
      </c>
      <c r="L79" s="203">
        <v>0.5</v>
      </c>
      <c r="M79" s="203"/>
      <c r="N79" s="203"/>
      <c r="O79" s="203"/>
      <c r="P79" s="203">
        <v>2</v>
      </c>
      <c r="Q79" s="203"/>
      <c r="R79" s="203"/>
      <c r="S79" s="203"/>
      <c r="T79" s="203">
        <v>0.7</v>
      </c>
      <c r="U79" s="201">
        <v>9</v>
      </c>
      <c r="V79" s="201">
        <v>0</v>
      </c>
      <c r="W79" s="201"/>
      <c r="X79" s="201"/>
      <c r="Y79" s="199"/>
    </row>
    <row r="80" spans="1:25">
      <c r="A80" s="196">
        <v>72</v>
      </c>
      <c r="B80" s="200" t="s">
        <v>288</v>
      </c>
      <c r="C80" s="201">
        <v>1553.8999999999999</v>
      </c>
      <c r="D80" s="205">
        <v>1492.2</v>
      </c>
      <c r="E80" s="201">
        <v>21.6</v>
      </c>
      <c r="F80" s="201">
        <v>40.099999999999994</v>
      </c>
      <c r="G80" s="203"/>
      <c r="H80" s="203"/>
      <c r="I80" s="203"/>
      <c r="J80" s="203"/>
      <c r="K80" s="203"/>
      <c r="L80" s="203"/>
      <c r="M80" s="203"/>
      <c r="N80" s="203"/>
      <c r="O80" s="203">
        <v>5.0999999999999996</v>
      </c>
      <c r="P80" s="203"/>
      <c r="Q80" s="203"/>
      <c r="R80" s="203"/>
      <c r="S80" s="203"/>
      <c r="T80" s="203">
        <v>3.8</v>
      </c>
      <c r="U80" s="201">
        <v>31.2</v>
      </c>
      <c r="V80" s="201">
        <v>0</v>
      </c>
      <c r="W80" s="201"/>
      <c r="X80" s="201"/>
      <c r="Y80" s="199"/>
    </row>
    <row r="81" spans="1:25">
      <c r="A81" s="196">
        <v>73</v>
      </c>
      <c r="B81" s="197" t="s">
        <v>60</v>
      </c>
      <c r="C81" s="198">
        <v>847.8</v>
      </c>
      <c r="D81" s="198">
        <v>759.6</v>
      </c>
      <c r="E81" s="198">
        <v>11.2</v>
      </c>
      <c r="F81" s="198">
        <v>77</v>
      </c>
      <c r="G81" s="198">
        <v>0.1</v>
      </c>
      <c r="H81" s="198">
        <v>0.4</v>
      </c>
      <c r="I81" s="198">
        <v>0.8</v>
      </c>
      <c r="J81" s="198">
        <v>12</v>
      </c>
      <c r="K81" s="198">
        <v>0</v>
      </c>
      <c r="L81" s="198">
        <v>0.1</v>
      </c>
      <c r="M81" s="198">
        <v>0</v>
      </c>
      <c r="N81" s="198">
        <v>5.0999999999999996</v>
      </c>
      <c r="O81" s="198">
        <v>1.3</v>
      </c>
      <c r="P81" s="198">
        <v>28.2</v>
      </c>
      <c r="Q81" s="198">
        <v>9.8000000000000007</v>
      </c>
      <c r="R81" s="198">
        <v>1.2</v>
      </c>
      <c r="S81" s="198">
        <v>2</v>
      </c>
      <c r="T81" s="198">
        <v>1</v>
      </c>
      <c r="U81" s="198">
        <v>8.8999999999999986</v>
      </c>
      <c r="V81" s="198">
        <v>0</v>
      </c>
      <c r="W81" s="198">
        <v>6.1</v>
      </c>
      <c r="X81" s="198"/>
      <c r="Y81" s="199"/>
    </row>
    <row r="82" spans="1:25">
      <c r="A82" s="196">
        <v>74</v>
      </c>
      <c r="B82" s="200" t="s">
        <v>269</v>
      </c>
      <c r="C82" s="201">
        <v>326.09999999999997</v>
      </c>
      <c r="D82" s="201">
        <v>253</v>
      </c>
      <c r="E82" s="201">
        <v>3.9</v>
      </c>
      <c r="F82" s="201">
        <v>69.2</v>
      </c>
      <c r="G82" s="201">
        <v>0</v>
      </c>
      <c r="H82" s="201">
        <v>0.4</v>
      </c>
      <c r="I82" s="201">
        <v>0.8</v>
      </c>
      <c r="J82" s="201">
        <v>12</v>
      </c>
      <c r="K82" s="201">
        <v>0</v>
      </c>
      <c r="L82" s="201">
        <v>0.1</v>
      </c>
      <c r="M82" s="201">
        <v>0</v>
      </c>
      <c r="N82" s="201">
        <v>5.0999999999999996</v>
      </c>
      <c r="O82" s="201">
        <v>0.4</v>
      </c>
      <c r="P82" s="201">
        <v>28.2</v>
      </c>
      <c r="Q82" s="201">
        <v>9.8000000000000007</v>
      </c>
      <c r="R82" s="201">
        <v>1.2</v>
      </c>
      <c r="S82" s="201">
        <v>2</v>
      </c>
      <c r="T82" s="201">
        <v>0.4</v>
      </c>
      <c r="U82" s="201">
        <v>2.7</v>
      </c>
      <c r="V82" s="201">
        <v>0</v>
      </c>
      <c r="W82" s="201">
        <v>6.1</v>
      </c>
      <c r="X82" s="201">
        <v>0</v>
      </c>
      <c r="Y82" s="199"/>
    </row>
    <row r="83" spans="1:25" ht="22.15" customHeight="1">
      <c r="A83" s="196">
        <v>75</v>
      </c>
      <c r="B83" s="202" t="s">
        <v>270</v>
      </c>
      <c r="C83" s="201">
        <v>1.5</v>
      </c>
      <c r="D83" s="205"/>
      <c r="E83" s="201">
        <v>0</v>
      </c>
      <c r="F83" s="201">
        <v>1.5</v>
      </c>
      <c r="G83" s="203">
        <v>0.1</v>
      </c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1">
        <v>1.4</v>
      </c>
      <c r="V83" s="201">
        <v>0</v>
      </c>
      <c r="W83" s="201"/>
      <c r="X83" s="201"/>
      <c r="Y83" s="199"/>
    </row>
    <row r="84" spans="1:25">
      <c r="A84" s="196">
        <v>76</v>
      </c>
      <c r="B84" s="200" t="s">
        <v>271</v>
      </c>
      <c r="C84" s="201">
        <v>520.19999999999993</v>
      </c>
      <c r="D84" s="205">
        <v>506.6</v>
      </c>
      <c r="E84" s="201">
        <v>7.3</v>
      </c>
      <c r="F84" s="201">
        <v>6.3</v>
      </c>
      <c r="G84" s="203"/>
      <c r="H84" s="203"/>
      <c r="I84" s="203"/>
      <c r="J84" s="203"/>
      <c r="K84" s="203"/>
      <c r="L84" s="203"/>
      <c r="M84" s="203"/>
      <c r="N84" s="203"/>
      <c r="O84" s="203">
        <v>0.9</v>
      </c>
      <c r="P84" s="203"/>
      <c r="Q84" s="203"/>
      <c r="R84" s="203"/>
      <c r="S84" s="203"/>
      <c r="T84" s="203">
        <v>0.6</v>
      </c>
      <c r="U84" s="201">
        <v>4.8</v>
      </c>
      <c r="V84" s="201"/>
      <c r="W84" s="201"/>
      <c r="X84" s="201"/>
      <c r="Y84" s="199"/>
    </row>
    <row r="85" spans="1:25" s="141" customFormat="1">
      <c r="A85" s="196">
        <v>77</v>
      </c>
      <c r="B85" s="197" t="s">
        <v>61</v>
      </c>
      <c r="C85" s="198">
        <v>1961.5</v>
      </c>
      <c r="D85" s="198">
        <v>1673</v>
      </c>
      <c r="E85" s="198">
        <v>24.3</v>
      </c>
      <c r="F85" s="198">
        <v>264.2</v>
      </c>
      <c r="G85" s="198">
        <v>43</v>
      </c>
      <c r="H85" s="198">
        <v>1</v>
      </c>
      <c r="I85" s="198">
        <v>1</v>
      </c>
      <c r="J85" s="198">
        <v>27.7</v>
      </c>
      <c r="K85" s="198">
        <v>0.5</v>
      </c>
      <c r="L85" s="198">
        <v>0.3</v>
      </c>
      <c r="M85" s="198">
        <v>0</v>
      </c>
      <c r="N85" s="198">
        <v>11.5</v>
      </c>
      <c r="O85" s="198">
        <v>3.2</v>
      </c>
      <c r="P85" s="198">
        <v>76.900000000000006</v>
      </c>
      <c r="Q85" s="198">
        <v>40.200000000000003</v>
      </c>
      <c r="R85" s="198">
        <v>6.9</v>
      </c>
      <c r="S85" s="198">
        <v>7.7</v>
      </c>
      <c r="T85" s="198">
        <v>4.4000000000000004</v>
      </c>
      <c r="U85" s="198">
        <v>29</v>
      </c>
      <c r="V85" s="198"/>
      <c r="W85" s="198">
        <v>10.9</v>
      </c>
      <c r="X85" s="206"/>
      <c r="Y85" s="199"/>
    </row>
    <row r="86" spans="1:25">
      <c r="A86" s="196">
        <v>78</v>
      </c>
      <c r="B86" s="200" t="s">
        <v>269</v>
      </c>
      <c r="C86" s="201">
        <v>876.1</v>
      </c>
      <c r="D86" s="201">
        <v>679.7</v>
      </c>
      <c r="E86" s="201">
        <v>9.9</v>
      </c>
      <c r="F86" s="201">
        <v>186.5</v>
      </c>
      <c r="G86" s="201">
        <v>0</v>
      </c>
      <c r="H86" s="201">
        <v>1</v>
      </c>
      <c r="I86" s="201">
        <v>1</v>
      </c>
      <c r="J86" s="201">
        <v>25.7</v>
      </c>
      <c r="K86" s="201">
        <v>0.5</v>
      </c>
      <c r="L86" s="201">
        <v>0.3</v>
      </c>
      <c r="M86" s="201">
        <v>0</v>
      </c>
      <c r="N86" s="201">
        <v>8.5</v>
      </c>
      <c r="O86" s="201">
        <v>1</v>
      </c>
      <c r="P86" s="201">
        <v>76.900000000000006</v>
      </c>
      <c r="Q86" s="201">
        <v>37.6</v>
      </c>
      <c r="R86" s="201">
        <v>6.9</v>
      </c>
      <c r="S86" s="201">
        <v>7.7</v>
      </c>
      <c r="T86" s="201">
        <v>1.2</v>
      </c>
      <c r="U86" s="201">
        <v>7.3</v>
      </c>
      <c r="V86" s="201">
        <v>0</v>
      </c>
      <c r="W86" s="201">
        <v>10.9</v>
      </c>
      <c r="X86" s="201">
        <v>0</v>
      </c>
      <c r="Y86" s="199"/>
    </row>
    <row r="87" spans="1:25" ht="22.9" customHeight="1">
      <c r="A87" s="196">
        <v>79</v>
      </c>
      <c r="B87" s="202" t="s">
        <v>270</v>
      </c>
      <c r="C87" s="201">
        <v>62.7</v>
      </c>
      <c r="D87" s="205"/>
      <c r="E87" s="201"/>
      <c r="F87" s="201">
        <v>62.7</v>
      </c>
      <c r="G87" s="203">
        <v>43</v>
      </c>
      <c r="H87" s="203"/>
      <c r="I87" s="203"/>
      <c r="J87" s="203">
        <v>2</v>
      </c>
      <c r="K87" s="203"/>
      <c r="L87" s="203"/>
      <c r="M87" s="203"/>
      <c r="N87" s="203">
        <v>3</v>
      </c>
      <c r="O87" s="203"/>
      <c r="P87" s="203"/>
      <c r="Q87" s="203">
        <v>2.6</v>
      </c>
      <c r="R87" s="203"/>
      <c r="S87" s="203"/>
      <c r="T87" s="203">
        <v>1.5</v>
      </c>
      <c r="U87" s="201">
        <v>10.6</v>
      </c>
      <c r="V87" s="201"/>
      <c r="W87" s="201"/>
      <c r="X87" s="201"/>
      <c r="Y87" s="199"/>
    </row>
    <row r="88" spans="1:25">
      <c r="A88" s="196">
        <v>80</v>
      </c>
      <c r="B88" s="200" t="s">
        <v>271</v>
      </c>
      <c r="C88" s="201">
        <v>1022.6999999999999</v>
      </c>
      <c r="D88" s="205">
        <v>993.3</v>
      </c>
      <c r="E88" s="201">
        <v>14.4</v>
      </c>
      <c r="F88" s="201">
        <v>15</v>
      </c>
      <c r="G88" s="203"/>
      <c r="H88" s="203"/>
      <c r="I88" s="203"/>
      <c r="J88" s="203"/>
      <c r="K88" s="203"/>
      <c r="L88" s="203"/>
      <c r="M88" s="203"/>
      <c r="N88" s="203"/>
      <c r="O88" s="203">
        <v>2.2000000000000002</v>
      </c>
      <c r="P88" s="203"/>
      <c r="Q88" s="203"/>
      <c r="R88" s="203"/>
      <c r="S88" s="203"/>
      <c r="T88" s="203">
        <v>1.7</v>
      </c>
      <c r="U88" s="201">
        <v>11.1</v>
      </c>
      <c r="V88" s="201">
        <v>0</v>
      </c>
      <c r="W88" s="201"/>
      <c r="X88" s="201"/>
      <c r="Y88" s="199"/>
    </row>
    <row r="89" spans="1:25" s="141" customFormat="1" ht="24">
      <c r="A89" s="196">
        <v>81</v>
      </c>
      <c r="B89" s="213" t="s">
        <v>63</v>
      </c>
      <c r="C89" s="198">
        <v>736.7</v>
      </c>
      <c r="D89" s="198">
        <v>662.5</v>
      </c>
      <c r="E89" s="198">
        <v>9.6</v>
      </c>
      <c r="F89" s="198">
        <v>64.599999999999994</v>
      </c>
      <c r="G89" s="198">
        <v>1.5</v>
      </c>
      <c r="H89" s="198">
        <v>0.4</v>
      </c>
      <c r="I89" s="198">
        <v>0.7</v>
      </c>
      <c r="J89" s="198">
        <v>7.3</v>
      </c>
      <c r="K89" s="198">
        <v>0</v>
      </c>
      <c r="L89" s="198">
        <v>0.1</v>
      </c>
      <c r="M89" s="198">
        <v>0</v>
      </c>
      <c r="N89" s="198">
        <v>4.3</v>
      </c>
      <c r="O89" s="198">
        <v>1.1000000000000001</v>
      </c>
      <c r="P89" s="198">
        <v>24.1</v>
      </c>
      <c r="Q89" s="198">
        <v>7.6</v>
      </c>
      <c r="R89" s="198">
        <v>1</v>
      </c>
      <c r="S89" s="198">
        <v>2.2000000000000002</v>
      </c>
      <c r="T89" s="198">
        <v>1</v>
      </c>
      <c r="U89" s="198">
        <v>9.8000000000000007</v>
      </c>
      <c r="V89" s="198">
        <v>0</v>
      </c>
      <c r="W89" s="198">
        <v>3.5</v>
      </c>
      <c r="X89" s="198">
        <v>0</v>
      </c>
      <c r="Y89" s="199"/>
    </row>
    <row r="90" spans="1:25">
      <c r="A90" s="196">
        <v>82</v>
      </c>
      <c r="B90" s="200" t="s">
        <v>269</v>
      </c>
      <c r="C90" s="201">
        <v>319.00000000000006</v>
      </c>
      <c r="D90" s="201">
        <v>260.60000000000002</v>
      </c>
      <c r="E90" s="201">
        <v>3.8</v>
      </c>
      <c r="F90" s="201">
        <v>54.6</v>
      </c>
      <c r="G90" s="201">
        <v>0</v>
      </c>
      <c r="H90" s="201">
        <v>0.4</v>
      </c>
      <c r="I90" s="201">
        <v>0.7</v>
      </c>
      <c r="J90" s="201">
        <v>7.1</v>
      </c>
      <c r="K90" s="201">
        <v>0</v>
      </c>
      <c r="L90" s="201">
        <v>0.1</v>
      </c>
      <c r="M90" s="201">
        <v>0</v>
      </c>
      <c r="N90" s="201">
        <v>4.3</v>
      </c>
      <c r="O90" s="201">
        <v>0.4</v>
      </c>
      <c r="P90" s="201">
        <v>24.1</v>
      </c>
      <c r="Q90" s="201">
        <v>7.6</v>
      </c>
      <c r="R90" s="201">
        <v>1</v>
      </c>
      <c r="S90" s="201">
        <v>2.2000000000000002</v>
      </c>
      <c r="T90" s="201">
        <v>0.4</v>
      </c>
      <c r="U90" s="201">
        <v>2.8</v>
      </c>
      <c r="V90" s="201">
        <v>0</v>
      </c>
      <c r="W90" s="201">
        <v>3.5</v>
      </c>
      <c r="X90" s="201">
        <v>0</v>
      </c>
      <c r="Y90" s="199"/>
    </row>
    <row r="91" spans="1:25" ht="22.15" customHeight="1">
      <c r="A91" s="196">
        <v>83</v>
      </c>
      <c r="B91" s="202" t="s">
        <v>270</v>
      </c>
      <c r="C91" s="201">
        <v>4.4000000000000004</v>
      </c>
      <c r="D91" s="205"/>
      <c r="E91" s="201">
        <v>0</v>
      </c>
      <c r="F91" s="201">
        <v>4.4000000000000004</v>
      </c>
      <c r="G91" s="203">
        <v>1.5</v>
      </c>
      <c r="H91" s="203"/>
      <c r="I91" s="203"/>
      <c r="J91" s="203">
        <v>0.2</v>
      </c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1">
        <v>2.7</v>
      </c>
      <c r="V91" s="201"/>
      <c r="W91" s="201"/>
      <c r="X91" s="201"/>
      <c r="Y91" s="199"/>
    </row>
    <row r="92" spans="1:25">
      <c r="A92" s="196">
        <v>84</v>
      </c>
      <c r="B92" s="200" t="s">
        <v>271</v>
      </c>
      <c r="C92" s="201">
        <v>413.3</v>
      </c>
      <c r="D92" s="205">
        <v>401.9</v>
      </c>
      <c r="E92" s="201">
        <v>5.8</v>
      </c>
      <c r="F92" s="201">
        <v>5.6</v>
      </c>
      <c r="G92" s="203"/>
      <c r="H92" s="203"/>
      <c r="I92" s="203"/>
      <c r="J92" s="203"/>
      <c r="K92" s="203"/>
      <c r="L92" s="203"/>
      <c r="M92" s="203"/>
      <c r="N92" s="203"/>
      <c r="O92" s="203">
        <v>0.7</v>
      </c>
      <c r="P92" s="203"/>
      <c r="Q92" s="203"/>
      <c r="R92" s="203"/>
      <c r="S92" s="203"/>
      <c r="T92" s="203">
        <v>0.6</v>
      </c>
      <c r="U92" s="201">
        <v>4.3</v>
      </c>
      <c r="V92" s="201">
        <v>0</v>
      </c>
      <c r="W92" s="201"/>
      <c r="X92" s="201"/>
      <c r="Y92" s="199"/>
    </row>
    <row r="93" spans="1:25" s="209" customFormat="1" ht="24">
      <c r="A93" s="196">
        <v>85</v>
      </c>
      <c r="B93" s="213" t="s">
        <v>64</v>
      </c>
      <c r="C93" s="207">
        <v>995.10000000000014</v>
      </c>
      <c r="D93" s="207">
        <v>777.5</v>
      </c>
      <c r="E93" s="207">
        <v>11.7</v>
      </c>
      <c r="F93" s="207">
        <v>205.89999999999998</v>
      </c>
      <c r="G93" s="207">
        <v>0</v>
      </c>
      <c r="H93" s="207">
        <v>0.6</v>
      </c>
      <c r="I93" s="207">
        <v>0.7</v>
      </c>
      <c r="J93" s="207">
        <v>12</v>
      </c>
      <c r="K93" s="207">
        <v>0</v>
      </c>
      <c r="L93" s="207">
        <v>1</v>
      </c>
      <c r="M93" s="207">
        <v>0</v>
      </c>
      <c r="N93" s="207">
        <v>16.899999999999999</v>
      </c>
      <c r="O93" s="207">
        <v>3.0999999999999996</v>
      </c>
      <c r="P93" s="207">
        <v>77.599999999999994</v>
      </c>
      <c r="Q93" s="207">
        <v>10</v>
      </c>
      <c r="R93" s="207">
        <v>1.5</v>
      </c>
      <c r="S93" s="207">
        <v>3.8</v>
      </c>
      <c r="T93" s="207">
        <v>17.5</v>
      </c>
      <c r="U93" s="207">
        <v>58.399999999999991</v>
      </c>
      <c r="V93" s="207">
        <v>0</v>
      </c>
      <c r="W93" s="207">
        <v>2.8</v>
      </c>
      <c r="X93" s="207">
        <v>0</v>
      </c>
      <c r="Y93" s="199"/>
    </row>
    <row r="94" spans="1:25" s="209" customFormat="1">
      <c r="A94" s="196">
        <v>86</v>
      </c>
      <c r="B94" s="200" t="s">
        <v>269</v>
      </c>
      <c r="C94" s="201">
        <v>559.70000000000005</v>
      </c>
      <c r="D94" s="201">
        <v>426.6</v>
      </c>
      <c r="E94" s="201">
        <v>6.2</v>
      </c>
      <c r="F94" s="201">
        <v>126.89999999999999</v>
      </c>
      <c r="G94" s="201">
        <v>0</v>
      </c>
      <c r="H94" s="201">
        <v>0.6</v>
      </c>
      <c r="I94" s="201">
        <v>0.7</v>
      </c>
      <c r="J94" s="201">
        <v>1.6</v>
      </c>
      <c r="K94" s="201">
        <v>0</v>
      </c>
      <c r="L94" s="201">
        <v>0.4</v>
      </c>
      <c r="M94" s="201">
        <v>0</v>
      </c>
      <c r="N94" s="201">
        <v>9.5</v>
      </c>
      <c r="O94" s="201">
        <v>0.6</v>
      </c>
      <c r="P94" s="201">
        <v>77.599999999999994</v>
      </c>
      <c r="Q94" s="201">
        <v>10</v>
      </c>
      <c r="R94" s="201">
        <v>1.5</v>
      </c>
      <c r="S94" s="201">
        <v>3.8</v>
      </c>
      <c r="T94" s="201">
        <v>0.6</v>
      </c>
      <c r="U94" s="201">
        <v>17.2</v>
      </c>
      <c r="V94" s="201">
        <v>0</v>
      </c>
      <c r="W94" s="201">
        <v>2.8</v>
      </c>
      <c r="X94" s="201">
        <v>0</v>
      </c>
      <c r="Y94" s="199"/>
    </row>
    <row r="95" spans="1:25" s="209" customFormat="1" ht="24">
      <c r="A95" s="196">
        <v>87</v>
      </c>
      <c r="B95" s="202" t="s">
        <v>270</v>
      </c>
      <c r="C95" s="216">
        <v>138.69999999999999</v>
      </c>
      <c r="D95" s="210">
        <v>68.3</v>
      </c>
      <c r="E95" s="201">
        <v>1.4</v>
      </c>
      <c r="F95" s="201">
        <v>69</v>
      </c>
      <c r="G95" s="211"/>
      <c r="H95" s="211"/>
      <c r="I95" s="211"/>
      <c r="J95" s="211">
        <v>10.4</v>
      </c>
      <c r="K95" s="211"/>
      <c r="L95" s="211">
        <v>0.6</v>
      </c>
      <c r="M95" s="211"/>
      <c r="N95" s="211">
        <v>7.4</v>
      </c>
      <c r="O95" s="211">
        <v>1.2</v>
      </c>
      <c r="P95" s="211"/>
      <c r="Q95" s="211"/>
      <c r="R95" s="211"/>
      <c r="S95" s="211"/>
      <c r="T95" s="211">
        <v>16</v>
      </c>
      <c r="U95" s="201">
        <v>33.4</v>
      </c>
      <c r="V95" s="201">
        <v>0</v>
      </c>
      <c r="W95" s="201"/>
      <c r="X95" s="201"/>
      <c r="Y95" s="199"/>
    </row>
    <row r="96" spans="1:25" s="209" customFormat="1">
      <c r="A96" s="196">
        <v>88</v>
      </c>
      <c r="B96" s="200" t="s">
        <v>288</v>
      </c>
      <c r="C96" s="216">
        <v>296.70000000000005</v>
      </c>
      <c r="D96" s="210">
        <v>282.60000000000002</v>
      </c>
      <c r="E96" s="201">
        <v>4.0999999999999996</v>
      </c>
      <c r="F96" s="201">
        <v>10</v>
      </c>
      <c r="G96" s="211"/>
      <c r="H96" s="211"/>
      <c r="I96" s="211"/>
      <c r="J96" s="211"/>
      <c r="K96" s="211"/>
      <c r="L96" s="211"/>
      <c r="M96" s="211"/>
      <c r="N96" s="211"/>
      <c r="O96" s="211">
        <v>1.3</v>
      </c>
      <c r="P96" s="211"/>
      <c r="Q96" s="211"/>
      <c r="R96" s="211"/>
      <c r="S96" s="211"/>
      <c r="T96" s="211">
        <v>0.9</v>
      </c>
      <c r="U96" s="201">
        <v>7.8</v>
      </c>
      <c r="V96" s="201">
        <v>0</v>
      </c>
      <c r="W96" s="201"/>
      <c r="X96" s="201"/>
      <c r="Y96" s="199"/>
    </row>
    <row r="97" spans="1:25" s="208" customFormat="1">
      <c r="A97" s="196">
        <v>89</v>
      </c>
      <c r="B97" s="197" t="s">
        <v>289</v>
      </c>
      <c r="C97" s="207">
        <v>1515</v>
      </c>
      <c r="D97" s="207">
        <v>1389.5</v>
      </c>
      <c r="E97" s="207">
        <v>20.100000000000001</v>
      </c>
      <c r="F97" s="207">
        <v>105.4</v>
      </c>
      <c r="G97" s="207">
        <v>19.399999999999999</v>
      </c>
      <c r="H97" s="207">
        <v>1.1000000000000001</v>
      </c>
      <c r="I97" s="207">
        <v>1.6</v>
      </c>
      <c r="J97" s="207">
        <v>15.8</v>
      </c>
      <c r="K97" s="207">
        <v>0</v>
      </c>
      <c r="L97" s="207">
        <v>0</v>
      </c>
      <c r="M97" s="207">
        <v>0</v>
      </c>
      <c r="N97" s="207">
        <v>2.2999999999999998</v>
      </c>
      <c r="O97" s="207">
        <v>1.1000000000000001</v>
      </c>
      <c r="P97" s="207">
        <v>34.099999999999994</v>
      </c>
      <c r="Q97" s="207">
        <v>10.399999999999999</v>
      </c>
      <c r="R97" s="207">
        <v>4.7</v>
      </c>
      <c r="S97" s="207">
        <v>3</v>
      </c>
      <c r="T97" s="207">
        <v>1.2999999999999998</v>
      </c>
      <c r="U97" s="207">
        <v>8.6999999999999993</v>
      </c>
      <c r="V97" s="207">
        <v>0</v>
      </c>
      <c r="W97" s="207">
        <v>1.9</v>
      </c>
      <c r="X97" s="207">
        <v>0</v>
      </c>
      <c r="Y97" s="199"/>
    </row>
    <row r="98" spans="1:25" s="220" customFormat="1">
      <c r="A98" s="196">
        <v>90</v>
      </c>
      <c r="B98" s="217" t="s">
        <v>269</v>
      </c>
      <c r="C98" s="218">
        <v>1.9</v>
      </c>
      <c r="D98" s="218">
        <v>0</v>
      </c>
      <c r="E98" s="218">
        <v>0</v>
      </c>
      <c r="F98" s="218">
        <v>1.9</v>
      </c>
      <c r="G98" s="218">
        <v>0</v>
      </c>
      <c r="H98" s="218">
        <v>0</v>
      </c>
      <c r="I98" s="218">
        <v>0</v>
      </c>
      <c r="J98" s="218">
        <v>0</v>
      </c>
      <c r="K98" s="218">
        <v>0</v>
      </c>
      <c r="L98" s="218">
        <v>0</v>
      </c>
      <c r="M98" s="218">
        <v>0</v>
      </c>
      <c r="N98" s="218">
        <v>0</v>
      </c>
      <c r="O98" s="218">
        <v>0</v>
      </c>
      <c r="P98" s="218">
        <v>0</v>
      </c>
      <c r="Q98" s="218">
        <v>0</v>
      </c>
      <c r="R98" s="218">
        <v>0</v>
      </c>
      <c r="S98" s="218">
        <v>0</v>
      </c>
      <c r="T98" s="218">
        <v>0</v>
      </c>
      <c r="U98" s="218">
        <v>0</v>
      </c>
      <c r="V98" s="218">
        <v>0</v>
      </c>
      <c r="W98" s="218">
        <v>1.9</v>
      </c>
      <c r="X98" s="219">
        <v>0</v>
      </c>
      <c r="Y98" s="199"/>
    </row>
    <row r="99" spans="1:25" s="209" customFormat="1" ht="23.45" customHeight="1">
      <c r="A99" s="196">
        <v>91</v>
      </c>
      <c r="B99" s="202" t="s">
        <v>270</v>
      </c>
      <c r="C99" s="201">
        <v>14</v>
      </c>
      <c r="D99" s="210"/>
      <c r="E99" s="201">
        <v>0</v>
      </c>
      <c r="F99" s="201">
        <v>14</v>
      </c>
      <c r="G99" s="211">
        <v>9.8000000000000007</v>
      </c>
      <c r="H99" s="211"/>
      <c r="I99" s="211"/>
      <c r="J99" s="211"/>
      <c r="K99" s="211"/>
      <c r="L99" s="211"/>
      <c r="M99" s="211"/>
      <c r="N99" s="211"/>
      <c r="O99" s="211"/>
      <c r="P99" s="211"/>
      <c r="Q99" s="211">
        <v>1.2</v>
      </c>
      <c r="R99" s="211"/>
      <c r="S99" s="211"/>
      <c r="T99" s="211"/>
      <c r="U99" s="218">
        <v>3</v>
      </c>
      <c r="V99" s="219">
        <v>0</v>
      </c>
      <c r="W99" s="218"/>
      <c r="X99" s="219"/>
      <c r="Y99" s="199"/>
    </row>
    <row r="100" spans="1:25" s="209" customFormat="1">
      <c r="A100" s="196">
        <v>92</v>
      </c>
      <c r="B100" s="200" t="s">
        <v>271</v>
      </c>
      <c r="C100" s="216">
        <v>816.9</v>
      </c>
      <c r="D100" s="210">
        <v>799.5</v>
      </c>
      <c r="E100" s="201">
        <v>11.6</v>
      </c>
      <c r="F100" s="201">
        <v>5.8</v>
      </c>
      <c r="G100" s="211"/>
      <c r="H100" s="211"/>
      <c r="I100" s="211"/>
      <c r="J100" s="211"/>
      <c r="K100" s="211"/>
      <c r="L100" s="211"/>
      <c r="M100" s="211"/>
      <c r="N100" s="211"/>
      <c r="O100" s="211">
        <v>0.7</v>
      </c>
      <c r="P100" s="211"/>
      <c r="Q100" s="211"/>
      <c r="R100" s="211"/>
      <c r="S100" s="211"/>
      <c r="T100" s="211">
        <v>0.6</v>
      </c>
      <c r="U100" s="218">
        <v>4.5</v>
      </c>
      <c r="V100" s="219">
        <v>0</v>
      </c>
      <c r="W100" s="218"/>
      <c r="X100" s="219"/>
      <c r="Y100" s="199"/>
    </row>
    <row r="101" spans="1:25" s="209" customFormat="1">
      <c r="A101" s="196">
        <v>93</v>
      </c>
      <c r="B101" s="200" t="s">
        <v>290</v>
      </c>
      <c r="C101" s="216">
        <v>682.2</v>
      </c>
      <c r="D101" s="210">
        <v>590</v>
      </c>
      <c r="E101" s="201">
        <v>8.5</v>
      </c>
      <c r="F101" s="201">
        <v>83.7</v>
      </c>
      <c r="G101" s="211">
        <v>9.6</v>
      </c>
      <c r="H101" s="211">
        <v>1.1000000000000001</v>
      </c>
      <c r="I101" s="211">
        <v>1.6</v>
      </c>
      <c r="J101" s="211">
        <v>15.8</v>
      </c>
      <c r="K101" s="211"/>
      <c r="L101" s="211"/>
      <c r="M101" s="211"/>
      <c r="N101" s="211">
        <v>2.2999999999999998</v>
      </c>
      <c r="O101" s="211">
        <v>0.4</v>
      </c>
      <c r="P101" s="211">
        <v>34.099999999999994</v>
      </c>
      <c r="Q101" s="211">
        <v>9.1999999999999993</v>
      </c>
      <c r="R101" s="211">
        <v>4.7</v>
      </c>
      <c r="S101" s="211">
        <v>3</v>
      </c>
      <c r="T101" s="211">
        <v>0.7</v>
      </c>
      <c r="U101" s="218">
        <v>1.2</v>
      </c>
      <c r="V101" s="219">
        <v>0</v>
      </c>
      <c r="W101" s="218"/>
      <c r="X101" s="219"/>
      <c r="Y101" s="199"/>
    </row>
    <row r="102" spans="1:25">
      <c r="A102" s="196">
        <v>94</v>
      </c>
      <c r="B102" s="197" t="s">
        <v>66</v>
      </c>
      <c r="C102" s="198">
        <v>603</v>
      </c>
      <c r="D102" s="198">
        <v>450</v>
      </c>
      <c r="E102" s="198">
        <v>6.6000000000000005</v>
      </c>
      <c r="F102" s="198">
        <v>146.4</v>
      </c>
      <c r="G102" s="198">
        <v>0.8</v>
      </c>
      <c r="H102" s="198">
        <v>0.4</v>
      </c>
      <c r="I102" s="198">
        <v>1.7</v>
      </c>
      <c r="J102" s="198">
        <v>3.9</v>
      </c>
      <c r="K102" s="198">
        <v>0</v>
      </c>
      <c r="L102" s="198">
        <v>0.6</v>
      </c>
      <c r="M102" s="198">
        <v>0</v>
      </c>
      <c r="N102" s="198">
        <v>12</v>
      </c>
      <c r="O102" s="198">
        <v>2</v>
      </c>
      <c r="P102" s="198">
        <v>20.2</v>
      </c>
      <c r="Q102" s="198">
        <v>13</v>
      </c>
      <c r="R102" s="198">
        <v>1.8</v>
      </c>
      <c r="S102" s="198">
        <v>1</v>
      </c>
      <c r="T102" s="198">
        <v>3</v>
      </c>
      <c r="U102" s="198">
        <v>69</v>
      </c>
      <c r="V102" s="198">
        <v>0</v>
      </c>
      <c r="W102" s="198">
        <v>6</v>
      </c>
      <c r="X102" s="198">
        <v>11</v>
      </c>
      <c r="Y102" s="199"/>
    </row>
    <row r="103" spans="1:25">
      <c r="A103" s="196">
        <v>95</v>
      </c>
      <c r="B103" s="200" t="s">
        <v>269</v>
      </c>
      <c r="C103" s="201">
        <v>447.2</v>
      </c>
      <c r="D103" s="201">
        <v>423.5</v>
      </c>
      <c r="E103" s="201">
        <v>6.2</v>
      </c>
      <c r="F103" s="201">
        <v>17.5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1.5</v>
      </c>
      <c r="O103" s="201">
        <v>0</v>
      </c>
      <c r="P103" s="201">
        <v>6.2</v>
      </c>
      <c r="Q103" s="201">
        <v>5</v>
      </c>
      <c r="R103" s="201">
        <v>0.3</v>
      </c>
      <c r="S103" s="201">
        <v>0</v>
      </c>
      <c r="T103" s="201">
        <v>0</v>
      </c>
      <c r="U103" s="201">
        <v>1</v>
      </c>
      <c r="V103" s="201">
        <v>0</v>
      </c>
      <c r="W103" s="201">
        <v>3.5</v>
      </c>
      <c r="X103" s="201">
        <v>0</v>
      </c>
      <c r="Y103" s="199"/>
    </row>
    <row r="104" spans="1:25" ht="22.15" customHeight="1">
      <c r="A104" s="196">
        <v>96</v>
      </c>
      <c r="B104" s="202" t="s">
        <v>270</v>
      </c>
      <c r="C104" s="201">
        <v>128.9</v>
      </c>
      <c r="D104" s="205"/>
      <c r="E104" s="201"/>
      <c r="F104" s="201">
        <v>128.9</v>
      </c>
      <c r="G104" s="203">
        <v>0.8</v>
      </c>
      <c r="H104" s="203">
        <v>0.4</v>
      </c>
      <c r="I104" s="203">
        <v>1.7</v>
      </c>
      <c r="J104" s="203">
        <v>3.9</v>
      </c>
      <c r="K104" s="203"/>
      <c r="L104" s="203">
        <v>0.6</v>
      </c>
      <c r="M104" s="203"/>
      <c r="N104" s="203">
        <v>10.5</v>
      </c>
      <c r="O104" s="203">
        <v>2</v>
      </c>
      <c r="P104" s="203">
        <v>14</v>
      </c>
      <c r="Q104" s="203">
        <v>8</v>
      </c>
      <c r="R104" s="203">
        <v>1.5</v>
      </c>
      <c r="S104" s="203">
        <v>1</v>
      </c>
      <c r="T104" s="203">
        <v>3</v>
      </c>
      <c r="U104" s="201">
        <v>68</v>
      </c>
      <c r="V104" s="201">
        <v>0</v>
      </c>
      <c r="W104" s="201">
        <v>2.5</v>
      </c>
      <c r="X104" s="201">
        <v>11</v>
      </c>
      <c r="Y104" s="199"/>
    </row>
    <row r="105" spans="1:25">
      <c r="A105" s="196">
        <v>97</v>
      </c>
      <c r="B105" s="200" t="s">
        <v>271</v>
      </c>
      <c r="C105" s="201">
        <v>26.9</v>
      </c>
      <c r="D105" s="205">
        <v>26.5</v>
      </c>
      <c r="E105" s="201">
        <v>0.4</v>
      </c>
      <c r="F105" s="201">
        <v>0</v>
      </c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1">
        <v>0</v>
      </c>
      <c r="V105" s="201">
        <v>0</v>
      </c>
      <c r="W105" s="201"/>
      <c r="X105" s="201"/>
      <c r="Y105" s="199"/>
    </row>
    <row r="106" spans="1:25">
      <c r="A106" s="196">
        <v>98</v>
      </c>
      <c r="B106" s="197" t="s">
        <v>67</v>
      </c>
      <c r="C106" s="198">
        <v>549.4</v>
      </c>
      <c r="D106" s="198">
        <v>433.4</v>
      </c>
      <c r="E106" s="198">
        <v>6.3</v>
      </c>
      <c r="F106" s="198">
        <v>109.7</v>
      </c>
      <c r="G106" s="198">
        <v>0</v>
      </c>
      <c r="H106" s="198">
        <v>0.2</v>
      </c>
      <c r="I106" s="198">
        <v>1.2</v>
      </c>
      <c r="J106" s="198">
        <v>1.8</v>
      </c>
      <c r="K106" s="198">
        <v>0</v>
      </c>
      <c r="L106" s="198">
        <v>0.5</v>
      </c>
      <c r="M106" s="198">
        <v>0</v>
      </c>
      <c r="N106" s="198">
        <v>20</v>
      </c>
      <c r="O106" s="198">
        <v>2.5</v>
      </c>
      <c r="P106" s="198">
        <v>9.5</v>
      </c>
      <c r="Q106" s="198">
        <v>7.9</v>
      </c>
      <c r="R106" s="198">
        <v>1.3</v>
      </c>
      <c r="S106" s="198">
        <v>2.2000000000000002</v>
      </c>
      <c r="T106" s="198">
        <v>2.4</v>
      </c>
      <c r="U106" s="198">
        <v>49.4</v>
      </c>
      <c r="V106" s="198">
        <v>0</v>
      </c>
      <c r="W106" s="198">
        <v>2.8</v>
      </c>
      <c r="X106" s="198">
        <v>8</v>
      </c>
      <c r="Y106" s="199"/>
    </row>
    <row r="107" spans="1:25">
      <c r="A107" s="196">
        <v>99</v>
      </c>
      <c r="B107" s="200" t="s">
        <v>269</v>
      </c>
      <c r="C107" s="201">
        <v>442.5</v>
      </c>
      <c r="D107" s="201">
        <v>433.4</v>
      </c>
      <c r="E107" s="201">
        <v>6.3</v>
      </c>
      <c r="F107" s="201">
        <v>2.8</v>
      </c>
      <c r="G107" s="201">
        <v>0</v>
      </c>
      <c r="H107" s="201">
        <v>0</v>
      </c>
      <c r="I107" s="201">
        <v>0</v>
      </c>
      <c r="J107" s="201">
        <v>0</v>
      </c>
      <c r="K107" s="201">
        <v>0</v>
      </c>
      <c r="L107" s="201">
        <v>0</v>
      </c>
      <c r="M107" s="201">
        <v>0</v>
      </c>
      <c r="N107" s="201">
        <v>0</v>
      </c>
      <c r="O107" s="201">
        <v>0</v>
      </c>
      <c r="P107" s="201">
        <v>0</v>
      </c>
      <c r="Q107" s="201">
        <v>0</v>
      </c>
      <c r="R107" s="201">
        <v>0</v>
      </c>
      <c r="S107" s="201">
        <v>0</v>
      </c>
      <c r="T107" s="201">
        <v>0</v>
      </c>
      <c r="U107" s="201">
        <v>0</v>
      </c>
      <c r="V107" s="201">
        <v>0</v>
      </c>
      <c r="W107" s="201">
        <v>2.8</v>
      </c>
      <c r="X107" s="201">
        <v>0</v>
      </c>
      <c r="Y107" s="199"/>
    </row>
    <row r="108" spans="1:25" ht="22.9" customHeight="1">
      <c r="A108" s="196">
        <v>100</v>
      </c>
      <c r="B108" s="202" t="s">
        <v>270</v>
      </c>
      <c r="C108" s="201">
        <v>106.9</v>
      </c>
      <c r="D108" s="205"/>
      <c r="E108" s="201"/>
      <c r="F108" s="201">
        <v>106.9</v>
      </c>
      <c r="G108" s="203"/>
      <c r="H108" s="203">
        <v>0.2</v>
      </c>
      <c r="I108" s="203">
        <v>1.2</v>
      </c>
      <c r="J108" s="203">
        <v>1.8</v>
      </c>
      <c r="K108" s="203"/>
      <c r="L108" s="203">
        <v>0.5</v>
      </c>
      <c r="M108" s="203"/>
      <c r="N108" s="203">
        <v>20</v>
      </c>
      <c r="O108" s="203">
        <v>2.5</v>
      </c>
      <c r="P108" s="203">
        <v>9.5</v>
      </c>
      <c r="Q108" s="203">
        <v>7.9</v>
      </c>
      <c r="R108" s="203">
        <v>1.3</v>
      </c>
      <c r="S108" s="203">
        <v>2.2000000000000002</v>
      </c>
      <c r="T108" s="203">
        <v>2.4</v>
      </c>
      <c r="U108" s="201">
        <v>49.4</v>
      </c>
      <c r="V108" s="201">
        <v>0</v>
      </c>
      <c r="W108" s="201"/>
      <c r="X108" s="201">
        <v>8</v>
      </c>
      <c r="Y108" s="199"/>
    </row>
    <row r="109" spans="1:25">
      <c r="A109" s="196">
        <v>101</v>
      </c>
      <c r="B109" s="200" t="s">
        <v>271</v>
      </c>
      <c r="C109" s="201">
        <v>0</v>
      </c>
      <c r="D109" s="205"/>
      <c r="E109" s="201"/>
      <c r="F109" s="201">
        <v>0</v>
      </c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1"/>
      <c r="V109" s="201">
        <v>0</v>
      </c>
      <c r="W109" s="201"/>
      <c r="X109" s="201"/>
      <c r="Y109" s="199"/>
    </row>
    <row r="110" spans="1:25">
      <c r="A110" s="196">
        <v>102</v>
      </c>
      <c r="B110" s="197" t="s">
        <v>68</v>
      </c>
      <c r="C110" s="198">
        <v>1303.4000000000001</v>
      </c>
      <c r="D110" s="198">
        <v>1174.1999999999998</v>
      </c>
      <c r="E110" s="198">
        <v>17.099999999999998</v>
      </c>
      <c r="F110" s="198">
        <v>112.10000000000002</v>
      </c>
      <c r="G110" s="198">
        <v>0</v>
      </c>
      <c r="H110" s="198">
        <v>0.5</v>
      </c>
      <c r="I110" s="198">
        <v>2.1</v>
      </c>
      <c r="J110" s="198">
        <v>4.5</v>
      </c>
      <c r="K110" s="198">
        <v>0</v>
      </c>
      <c r="L110" s="198">
        <v>1</v>
      </c>
      <c r="M110" s="198">
        <v>0</v>
      </c>
      <c r="N110" s="198">
        <v>27.1</v>
      </c>
      <c r="O110" s="198">
        <v>3</v>
      </c>
      <c r="P110" s="198">
        <v>16.100000000000001</v>
      </c>
      <c r="Q110" s="198">
        <v>12.2</v>
      </c>
      <c r="R110" s="198">
        <v>3.5</v>
      </c>
      <c r="S110" s="198">
        <v>3.1</v>
      </c>
      <c r="T110" s="198">
        <v>4.7</v>
      </c>
      <c r="U110" s="198">
        <v>19.100000000000001</v>
      </c>
      <c r="V110" s="198">
        <v>0</v>
      </c>
      <c r="W110" s="198">
        <v>9.1999999999999993</v>
      </c>
      <c r="X110" s="198">
        <v>6</v>
      </c>
      <c r="Y110" s="199"/>
    </row>
    <row r="111" spans="1:25">
      <c r="A111" s="196">
        <v>103</v>
      </c>
      <c r="B111" s="200" t="s">
        <v>269</v>
      </c>
      <c r="C111" s="201">
        <v>1171</v>
      </c>
      <c r="D111" s="201">
        <v>1145.0999999999999</v>
      </c>
      <c r="E111" s="201">
        <v>16.7</v>
      </c>
      <c r="F111" s="201">
        <v>9.1999999999999993</v>
      </c>
      <c r="G111" s="201">
        <v>0</v>
      </c>
      <c r="H111" s="201">
        <v>0</v>
      </c>
      <c r="I111" s="201">
        <v>0</v>
      </c>
      <c r="J111" s="201">
        <v>0</v>
      </c>
      <c r="K111" s="201">
        <v>0</v>
      </c>
      <c r="L111" s="201">
        <v>0</v>
      </c>
      <c r="M111" s="201">
        <v>0</v>
      </c>
      <c r="N111" s="201">
        <v>0</v>
      </c>
      <c r="O111" s="201">
        <v>0</v>
      </c>
      <c r="P111" s="201">
        <v>0</v>
      </c>
      <c r="Q111" s="201">
        <v>0</v>
      </c>
      <c r="R111" s="201">
        <v>0</v>
      </c>
      <c r="S111" s="201">
        <v>0</v>
      </c>
      <c r="T111" s="201">
        <v>0</v>
      </c>
      <c r="U111" s="201">
        <v>0</v>
      </c>
      <c r="V111" s="201">
        <v>0</v>
      </c>
      <c r="W111" s="201">
        <v>9.1999999999999993</v>
      </c>
      <c r="X111" s="201">
        <v>0</v>
      </c>
      <c r="Y111" s="199"/>
    </row>
    <row r="112" spans="1:25" ht="22.15" customHeight="1">
      <c r="A112" s="196">
        <v>104</v>
      </c>
      <c r="B112" s="202" t="s">
        <v>270</v>
      </c>
      <c r="C112" s="201">
        <v>102.90000000000002</v>
      </c>
      <c r="D112" s="205"/>
      <c r="E112" s="201"/>
      <c r="F112" s="201">
        <v>102.90000000000002</v>
      </c>
      <c r="G112" s="203"/>
      <c r="H112" s="203">
        <v>0.5</v>
      </c>
      <c r="I112" s="203">
        <v>2.1</v>
      </c>
      <c r="J112" s="203">
        <v>4.5</v>
      </c>
      <c r="K112" s="203"/>
      <c r="L112" s="203">
        <v>1</v>
      </c>
      <c r="M112" s="203"/>
      <c r="N112" s="203">
        <v>27.1</v>
      </c>
      <c r="O112" s="203">
        <v>3</v>
      </c>
      <c r="P112" s="203">
        <v>16.100000000000001</v>
      </c>
      <c r="Q112" s="203">
        <v>12.2</v>
      </c>
      <c r="R112" s="203">
        <v>3.5</v>
      </c>
      <c r="S112" s="203">
        <v>3.1</v>
      </c>
      <c r="T112" s="203">
        <v>4.7</v>
      </c>
      <c r="U112" s="201">
        <v>19.100000000000001</v>
      </c>
      <c r="V112" s="201">
        <v>0</v>
      </c>
      <c r="W112" s="201"/>
      <c r="X112" s="201">
        <v>6</v>
      </c>
      <c r="Y112" s="199"/>
    </row>
    <row r="113" spans="1:25">
      <c r="A113" s="196">
        <v>105</v>
      </c>
      <c r="B113" s="200" t="s">
        <v>271</v>
      </c>
      <c r="C113" s="201">
        <v>29.5</v>
      </c>
      <c r="D113" s="205">
        <v>29.1</v>
      </c>
      <c r="E113" s="201">
        <v>0.4</v>
      </c>
      <c r="F113" s="201">
        <v>0</v>
      </c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1"/>
      <c r="V113" s="201">
        <v>0</v>
      </c>
      <c r="W113" s="201"/>
      <c r="X113" s="201"/>
      <c r="Y113" s="199"/>
    </row>
    <row r="114" spans="1:25">
      <c r="A114" s="196">
        <v>106</v>
      </c>
      <c r="B114" s="197" t="s">
        <v>69</v>
      </c>
      <c r="C114" s="198">
        <v>1312.7999999999997</v>
      </c>
      <c r="D114" s="198">
        <v>846.80000000000007</v>
      </c>
      <c r="E114" s="198">
        <v>12.4</v>
      </c>
      <c r="F114" s="198">
        <v>453.59999999999997</v>
      </c>
      <c r="G114" s="198">
        <v>0</v>
      </c>
      <c r="H114" s="198">
        <v>0.9</v>
      </c>
      <c r="I114" s="198">
        <v>1.7</v>
      </c>
      <c r="J114" s="198">
        <v>18.399999999999999</v>
      </c>
      <c r="K114" s="198">
        <v>0</v>
      </c>
      <c r="L114" s="198">
        <v>1.1000000000000001</v>
      </c>
      <c r="M114" s="198">
        <v>0</v>
      </c>
      <c r="N114" s="198">
        <v>51.6</v>
      </c>
      <c r="O114" s="198">
        <v>2.2000000000000002</v>
      </c>
      <c r="P114" s="198">
        <v>112.4</v>
      </c>
      <c r="Q114" s="198">
        <v>76.8</v>
      </c>
      <c r="R114" s="198">
        <v>12.3</v>
      </c>
      <c r="S114" s="198">
        <v>6.2</v>
      </c>
      <c r="T114" s="198">
        <v>6.1</v>
      </c>
      <c r="U114" s="198">
        <v>131.4</v>
      </c>
      <c r="V114" s="198">
        <v>0</v>
      </c>
      <c r="W114" s="198">
        <v>5.9</v>
      </c>
      <c r="X114" s="198">
        <v>26.6</v>
      </c>
      <c r="Y114" s="199"/>
    </row>
    <row r="115" spans="1:25">
      <c r="A115" s="196">
        <v>107</v>
      </c>
      <c r="B115" s="200" t="s">
        <v>269</v>
      </c>
      <c r="C115" s="201">
        <v>1114.8</v>
      </c>
      <c r="D115" s="201">
        <v>773.1</v>
      </c>
      <c r="E115" s="201">
        <v>11.3</v>
      </c>
      <c r="F115" s="201">
        <v>330.4</v>
      </c>
      <c r="G115" s="201">
        <v>0</v>
      </c>
      <c r="H115" s="201">
        <v>0.9</v>
      </c>
      <c r="I115" s="201">
        <v>1.7</v>
      </c>
      <c r="J115" s="201">
        <v>14</v>
      </c>
      <c r="K115" s="201">
        <v>0</v>
      </c>
      <c r="L115" s="201">
        <v>0.5</v>
      </c>
      <c r="M115" s="201">
        <v>0</v>
      </c>
      <c r="N115" s="201">
        <v>17</v>
      </c>
      <c r="O115" s="201">
        <v>1.2</v>
      </c>
      <c r="P115" s="201">
        <v>112.4</v>
      </c>
      <c r="Q115" s="201">
        <v>76.8</v>
      </c>
      <c r="R115" s="201">
        <v>12.3</v>
      </c>
      <c r="S115" s="201">
        <v>6.2</v>
      </c>
      <c r="T115" s="201">
        <v>2.1</v>
      </c>
      <c r="U115" s="201">
        <v>81.400000000000006</v>
      </c>
      <c r="V115" s="201">
        <v>0</v>
      </c>
      <c r="W115" s="201">
        <v>3.9</v>
      </c>
      <c r="X115" s="201">
        <v>0</v>
      </c>
      <c r="Y115" s="199"/>
    </row>
    <row r="116" spans="1:25" ht="22.15" customHeight="1">
      <c r="A116" s="196">
        <v>108</v>
      </c>
      <c r="B116" s="202" t="s">
        <v>270</v>
      </c>
      <c r="C116" s="201">
        <v>138.39999999999998</v>
      </c>
      <c r="D116" s="205">
        <v>15</v>
      </c>
      <c r="E116" s="201">
        <v>0.2</v>
      </c>
      <c r="F116" s="201">
        <v>123.19999999999999</v>
      </c>
      <c r="G116" s="203"/>
      <c r="H116" s="203"/>
      <c r="I116" s="203"/>
      <c r="J116" s="203">
        <v>4.4000000000000004</v>
      </c>
      <c r="K116" s="203"/>
      <c r="L116" s="203">
        <v>0.6</v>
      </c>
      <c r="M116" s="203"/>
      <c r="N116" s="203">
        <v>34.6</v>
      </c>
      <c r="O116" s="203">
        <v>1</v>
      </c>
      <c r="P116" s="203"/>
      <c r="Q116" s="203"/>
      <c r="R116" s="203"/>
      <c r="S116" s="203"/>
      <c r="T116" s="203">
        <v>4</v>
      </c>
      <c r="U116" s="201">
        <v>50</v>
      </c>
      <c r="V116" s="201">
        <v>0</v>
      </c>
      <c r="W116" s="201">
        <v>2</v>
      </c>
      <c r="X116" s="201">
        <v>26.6</v>
      </c>
      <c r="Y116" s="199"/>
    </row>
    <row r="117" spans="1:25">
      <c r="A117" s="196">
        <v>109</v>
      </c>
      <c r="B117" s="200" t="s">
        <v>271</v>
      </c>
      <c r="C117" s="201">
        <v>59.6</v>
      </c>
      <c r="D117" s="205">
        <v>58.7</v>
      </c>
      <c r="E117" s="201">
        <v>0.9</v>
      </c>
      <c r="F117" s="201">
        <v>0</v>
      </c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1"/>
      <c r="V117" s="201">
        <v>0</v>
      </c>
      <c r="W117" s="201"/>
      <c r="X117" s="201"/>
      <c r="Y117" s="199"/>
    </row>
    <row r="118" spans="1:25">
      <c r="A118" s="196">
        <v>110</v>
      </c>
      <c r="B118" s="197" t="s">
        <v>70</v>
      </c>
      <c r="C118" s="198">
        <v>1035.2</v>
      </c>
      <c r="D118" s="198">
        <v>925.8</v>
      </c>
      <c r="E118" s="198">
        <v>13.4</v>
      </c>
      <c r="F118" s="198">
        <v>96</v>
      </c>
      <c r="G118" s="198">
        <v>0</v>
      </c>
      <c r="H118" s="198">
        <v>0.4</v>
      </c>
      <c r="I118" s="198">
        <v>1</v>
      </c>
      <c r="J118" s="198">
        <v>6</v>
      </c>
      <c r="K118" s="198">
        <v>0</v>
      </c>
      <c r="L118" s="198">
        <v>0.60000000000000009</v>
      </c>
      <c r="M118" s="198">
        <v>0</v>
      </c>
      <c r="N118" s="198">
        <v>3.1</v>
      </c>
      <c r="O118" s="198">
        <v>1</v>
      </c>
      <c r="P118" s="198">
        <v>7.8999999999999995</v>
      </c>
      <c r="Q118" s="198">
        <v>3.5</v>
      </c>
      <c r="R118" s="198">
        <v>0.30000000000000004</v>
      </c>
      <c r="S118" s="198">
        <v>0.5</v>
      </c>
      <c r="T118" s="198">
        <v>1.6</v>
      </c>
      <c r="U118" s="198">
        <v>69.400000000000006</v>
      </c>
      <c r="V118" s="198">
        <v>0</v>
      </c>
      <c r="W118" s="198">
        <v>0.7</v>
      </c>
      <c r="X118" s="198">
        <v>0</v>
      </c>
      <c r="Y118" s="199"/>
    </row>
    <row r="119" spans="1:25">
      <c r="A119" s="196">
        <v>111</v>
      </c>
      <c r="B119" s="200" t="s">
        <v>269</v>
      </c>
      <c r="C119" s="201">
        <v>188.2</v>
      </c>
      <c r="D119" s="201">
        <v>131.19999999999999</v>
      </c>
      <c r="E119" s="201">
        <v>1.9</v>
      </c>
      <c r="F119" s="201">
        <v>55.1</v>
      </c>
      <c r="G119" s="201">
        <v>0</v>
      </c>
      <c r="H119" s="201">
        <v>0.1</v>
      </c>
      <c r="I119" s="201">
        <v>1</v>
      </c>
      <c r="J119" s="201">
        <v>6</v>
      </c>
      <c r="K119" s="201">
        <v>0</v>
      </c>
      <c r="L119" s="201">
        <v>0.4</v>
      </c>
      <c r="M119" s="201">
        <v>0</v>
      </c>
      <c r="N119" s="201">
        <v>2.5</v>
      </c>
      <c r="O119" s="201">
        <v>0.2</v>
      </c>
      <c r="P119" s="201">
        <v>6.1</v>
      </c>
      <c r="Q119" s="201">
        <v>2.9</v>
      </c>
      <c r="R119" s="201">
        <v>0.1</v>
      </c>
      <c r="S119" s="201">
        <v>0.4</v>
      </c>
      <c r="T119" s="201">
        <v>0.6</v>
      </c>
      <c r="U119" s="201">
        <v>34.1</v>
      </c>
      <c r="V119" s="201">
        <v>0</v>
      </c>
      <c r="W119" s="201">
        <v>0.7</v>
      </c>
      <c r="X119" s="201">
        <v>0</v>
      </c>
      <c r="Y119" s="199"/>
    </row>
    <row r="120" spans="1:25" ht="22.9" customHeight="1">
      <c r="A120" s="196">
        <v>112</v>
      </c>
      <c r="B120" s="202" t="s">
        <v>270</v>
      </c>
      <c r="C120" s="201">
        <v>23.300000000000004</v>
      </c>
      <c r="D120" s="205"/>
      <c r="E120" s="201"/>
      <c r="F120" s="201">
        <v>23.300000000000004</v>
      </c>
      <c r="G120" s="203"/>
      <c r="H120" s="203">
        <v>0.3</v>
      </c>
      <c r="I120" s="203"/>
      <c r="J120" s="203"/>
      <c r="K120" s="203"/>
      <c r="L120" s="203">
        <v>0.2</v>
      </c>
      <c r="M120" s="203"/>
      <c r="N120" s="203">
        <v>0.6</v>
      </c>
      <c r="O120" s="203">
        <v>0.3</v>
      </c>
      <c r="P120" s="203">
        <v>1.8</v>
      </c>
      <c r="Q120" s="203">
        <v>0.6</v>
      </c>
      <c r="R120" s="203">
        <v>0.2</v>
      </c>
      <c r="S120" s="203">
        <v>0.1</v>
      </c>
      <c r="T120" s="203">
        <v>0.6</v>
      </c>
      <c r="U120" s="201">
        <v>18.600000000000001</v>
      </c>
      <c r="V120" s="201">
        <v>0</v>
      </c>
      <c r="W120" s="201"/>
      <c r="X120" s="201"/>
      <c r="Y120" s="199"/>
    </row>
    <row r="121" spans="1:25">
      <c r="A121" s="196">
        <v>113</v>
      </c>
      <c r="B121" s="200" t="s">
        <v>271</v>
      </c>
      <c r="C121" s="201">
        <v>823.7</v>
      </c>
      <c r="D121" s="205">
        <v>794.6</v>
      </c>
      <c r="E121" s="201">
        <v>11.5</v>
      </c>
      <c r="F121" s="201">
        <v>17.599999999999998</v>
      </c>
      <c r="G121" s="203"/>
      <c r="H121" s="203"/>
      <c r="I121" s="203"/>
      <c r="J121" s="203"/>
      <c r="K121" s="203"/>
      <c r="L121" s="203"/>
      <c r="M121" s="203"/>
      <c r="N121" s="203"/>
      <c r="O121" s="203">
        <v>0.5</v>
      </c>
      <c r="P121" s="203"/>
      <c r="Q121" s="203"/>
      <c r="R121" s="203"/>
      <c r="S121" s="203"/>
      <c r="T121" s="203">
        <v>0.4</v>
      </c>
      <c r="U121" s="201">
        <v>16.7</v>
      </c>
      <c r="V121" s="201"/>
      <c r="W121" s="201"/>
      <c r="X121" s="201"/>
      <c r="Y121" s="199"/>
    </row>
    <row r="122" spans="1:25" s="141" customFormat="1">
      <c r="A122" s="196">
        <v>114</v>
      </c>
      <c r="B122" s="212" t="s">
        <v>291</v>
      </c>
      <c r="C122" s="204">
        <v>30324.499999999996</v>
      </c>
      <c r="D122" s="204">
        <v>26257.300000000003</v>
      </c>
      <c r="E122" s="204">
        <v>382.9</v>
      </c>
      <c r="F122" s="204">
        <v>3684.3</v>
      </c>
      <c r="G122" s="204">
        <v>104.69999999999999</v>
      </c>
      <c r="H122" s="204">
        <v>14.799999999999999</v>
      </c>
      <c r="I122" s="204">
        <v>30.099999999999998</v>
      </c>
      <c r="J122" s="204">
        <v>304.99999999999994</v>
      </c>
      <c r="K122" s="204">
        <v>2.7</v>
      </c>
      <c r="L122" s="204">
        <v>10.100000000000001</v>
      </c>
      <c r="M122" s="204">
        <v>0</v>
      </c>
      <c r="N122" s="204">
        <v>265.90000000000003</v>
      </c>
      <c r="O122" s="204">
        <v>66.200000000000017</v>
      </c>
      <c r="P122" s="204">
        <v>855.9</v>
      </c>
      <c r="Q122" s="204">
        <v>464.5</v>
      </c>
      <c r="R122" s="204">
        <v>89.4</v>
      </c>
      <c r="S122" s="204">
        <v>107.3</v>
      </c>
      <c r="T122" s="204">
        <v>96.800000000000011</v>
      </c>
      <c r="U122" s="204">
        <v>1036.5999999999999</v>
      </c>
      <c r="V122" s="204">
        <v>0</v>
      </c>
      <c r="W122" s="204">
        <v>147.69999999999999</v>
      </c>
      <c r="X122" s="204">
        <v>86.6</v>
      </c>
      <c r="Y122" s="199"/>
    </row>
    <row r="123" spans="1:25" s="141" customFormat="1" ht="24">
      <c r="A123" s="196">
        <v>115</v>
      </c>
      <c r="B123" s="213" t="s">
        <v>269</v>
      </c>
      <c r="C123" s="204">
        <v>11568.8</v>
      </c>
      <c r="D123" s="204">
        <v>9052.5</v>
      </c>
      <c r="E123" s="204">
        <v>133.10000000000002</v>
      </c>
      <c r="F123" s="204">
        <v>2383.2000000000003</v>
      </c>
      <c r="G123" s="204">
        <v>0</v>
      </c>
      <c r="H123" s="204">
        <v>12.299999999999999</v>
      </c>
      <c r="I123" s="204">
        <v>23.299999999999997</v>
      </c>
      <c r="J123" s="204">
        <v>245.79999999999995</v>
      </c>
      <c r="K123" s="204">
        <v>1</v>
      </c>
      <c r="L123" s="204">
        <v>6.1000000000000005</v>
      </c>
      <c r="M123" s="204">
        <v>0</v>
      </c>
      <c r="N123" s="204">
        <v>135.6</v>
      </c>
      <c r="O123" s="204">
        <v>10.7</v>
      </c>
      <c r="P123" s="204">
        <v>770.69999999999993</v>
      </c>
      <c r="Q123" s="204">
        <v>418.8</v>
      </c>
      <c r="R123" s="204">
        <v>75.100000000000009</v>
      </c>
      <c r="S123" s="204">
        <v>97.899999999999991</v>
      </c>
      <c r="T123" s="204">
        <v>24.2</v>
      </c>
      <c r="U123" s="204">
        <v>388.5</v>
      </c>
      <c r="V123" s="204">
        <v>0</v>
      </c>
      <c r="W123" s="204">
        <v>143.19999999999999</v>
      </c>
      <c r="X123" s="204">
        <v>30</v>
      </c>
      <c r="Y123" s="199"/>
    </row>
    <row r="124" spans="1:25" s="141" customFormat="1" ht="24">
      <c r="A124" s="196">
        <v>116</v>
      </c>
      <c r="B124" s="213" t="s">
        <v>270</v>
      </c>
      <c r="C124" s="204">
        <v>938.89999999999986</v>
      </c>
      <c r="D124" s="204">
        <v>83.7</v>
      </c>
      <c r="E124" s="204">
        <v>1.7</v>
      </c>
      <c r="F124" s="204">
        <v>853.5</v>
      </c>
      <c r="G124" s="204">
        <v>95.1</v>
      </c>
      <c r="H124" s="204">
        <v>1.4</v>
      </c>
      <c r="I124" s="204">
        <v>5.1999999999999993</v>
      </c>
      <c r="J124" s="204">
        <v>43.4</v>
      </c>
      <c r="K124" s="204">
        <v>1.7000000000000002</v>
      </c>
      <c r="L124" s="204">
        <v>4</v>
      </c>
      <c r="M124" s="204">
        <v>0</v>
      </c>
      <c r="N124" s="204">
        <v>128</v>
      </c>
      <c r="O124" s="204">
        <v>10.199999999999999</v>
      </c>
      <c r="P124" s="204">
        <v>51.100000000000009</v>
      </c>
      <c r="Q124" s="204">
        <v>36.5</v>
      </c>
      <c r="R124" s="204">
        <v>9.6</v>
      </c>
      <c r="S124" s="204">
        <v>6.4</v>
      </c>
      <c r="T124" s="204">
        <v>37.700000000000003</v>
      </c>
      <c r="U124" s="204">
        <v>362.09999999999997</v>
      </c>
      <c r="V124" s="204">
        <v>0</v>
      </c>
      <c r="W124" s="204">
        <v>4.5</v>
      </c>
      <c r="X124" s="204">
        <v>56.6</v>
      </c>
      <c r="Y124" s="199"/>
    </row>
    <row r="125" spans="1:25" s="141" customFormat="1">
      <c r="A125" s="196">
        <v>117</v>
      </c>
      <c r="B125" s="197" t="s">
        <v>271</v>
      </c>
      <c r="C125" s="204">
        <v>17134.599999999999</v>
      </c>
      <c r="D125" s="204">
        <v>16531.100000000002</v>
      </c>
      <c r="E125" s="204">
        <v>239.6</v>
      </c>
      <c r="F125" s="204">
        <v>363.90000000000003</v>
      </c>
      <c r="G125" s="204">
        <v>0</v>
      </c>
      <c r="H125" s="204">
        <v>0</v>
      </c>
      <c r="I125" s="204">
        <v>0</v>
      </c>
      <c r="J125" s="204">
        <v>0</v>
      </c>
      <c r="K125" s="204">
        <v>0</v>
      </c>
      <c r="L125" s="204">
        <v>0</v>
      </c>
      <c r="M125" s="204">
        <v>0</v>
      </c>
      <c r="N125" s="204">
        <v>0</v>
      </c>
      <c r="O125" s="204">
        <v>44.900000000000006</v>
      </c>
      <c r="P125" s="204">
        <v>0</v>
      </c>
      <c r="Q125" s="204">
        <v>0</v>
      </c>
      <c r="R125" s="204">
        <v>0</v>
      </c>
      <c r="S125" s="204">
        <v>0</v>
      </c>
      <c r="T125" s="204">
        <v>34.200000000000003</v>
      </c>
      <c r="U125" s="204">
        <v>284.79999999999995</v>
      </c>
      <c r="V125" s="204">
        <v>0</v>
      </c>
      <c r="W125" s="204">
        <v>0</v>
      </c>
      <c r="X125" s="204">
        <v>0</v>
      </c>
      <c r="Y125" s="199"/>
    </row>
    <row r="126" spans="1:25" s="141" customFormat="1" ht="24">
      <c r="A126" s="196">
        <v>118</v>
      </c>
      <c r="B126" s="221" t="s">
        <v>292</v>
      </c>
      <c r="C126" s="204">
        <v>682.2</v>
      </c>
      <c r="D126" s="204">
        <v>590</v>
      </c>
      <c r="E126" s="204">
        <v>8.5</v>
      </c>
      <c r="F126" s="204">
        <v>83.7</v>
      </c>
      <c r="G126" s="204">
        <v>9.6</v>
      </c>
      <c r="H126" s="204">
        <v>1.1000000000000001</v>
      </c>
      <c r="I126" s="204">
        <v>1.6</v>
      </c>
      <c r="J126" s="204">
        <v>15.8</v>
      </c>
      <c r="K126" s="204">
        <v>0</v>
      </c>
      <c r="L126" s="204">
        <v>0</v>
      </c>
      <c r="M126" s="204">
        <v>0</v>
      </c>
      <c r="N126" s="204">
        <v>2.2999999999999998</v>
      </c>
      <c r="O126" s="204">
        <v>0.4</v>
      </c>
      <c r="P126" s="204">
        <v>34.099999999999994</v>
      </c>
      <c r="Q126" s="204">
        <v>9.1999999999999993</v>
      </c>
      <c r="R126" s="204">
        <v>4.7</v>
      </c>
      <c r="S126" s="204">
        <v>3</v>
      </c>
      <c r="T126" s="204">
        <v>0.7</v>
      </c>
      <c r="U126" s="204">
        <v>1.2</v>
      </c>
      <c r="V126" s="204">
        <v>0</v>
      </c>
      <c r="W126" s="204">
        <v>0</v>
      </c>
      <c r="X126" s="204">
        <v>0</v>
      </c>
      <c r="Y126" s="199"/>
    </row>
    <row r="127" spans="1:25">
      <c r="A127" s="196">
        <v>119</v>
      </c>
      <c r="B127" s="197" t="s">
        <v>293</v>
      </c>
      <c r="C127" s="198">
        <v>1219.6999999999998</v>
      </c>
      <c r="D127" s="198">
        <v>777.5</v>
      </c>
      <c r="E127" s="198">
        <v>11.3</v>
      </c>
      <c r="F127" s="198">
        <v>430.9</v>
      </c>
      <c r="G127" s="198">
        <v>0</v>
      </c>
      <c r="H127" s="198">
        <v>0.5</v>
      </c>
      <c r="I127" s="198">
        <v>2.2000000000000002</v>
      </c>
      <c r="J127" s="198">
        <v>10.4</v>
      </c>
      <c r="K127" s="198">
        <v>0</v>
      </c>
      <c r="L127" s="198">
        <v>0.3</v>
      </c>
      <c r="M127" s="198">
        <v>0</v>
      </c>
      <c r="N127" s="198">
        <v>10.4</v>
      </c>
      <c r="O127" s="198">
        <v>1.2</v>
      </c>
      <c r="P127" s="198">
        <v>32.9</v>
      </c>
      <c r="Q127" s="198">
        <v>24.2</v>
      </c>
      <c r="R127" s="198">
        <v>1.6</v>
      </c>
      <c r="S127" s="198">
        <v>1.8</v>
      </c>
      <c r="T127" s="198">
        <v>1.2</v>
      </c>
      <c r="U127" s="198">
        <v>337.9</v>
      </c>
      <c r="V127" s="198">
        <v>0</v>
      </c>
      <c r="W127" s="198">
        <v>6.3</v>
      </c>
      <c r="X127" s="198">
        <v>0</v>
      </c>
      <c r="Y127" s="199"/>
    </row>
    <row r="128" spans="1:25">
      <c r="A128" s="196">
        <v>120</v>
      </c>
      <c r="B128" s="200" t="s">
        <v>269</v>
      </c>
      <c r="C128" s="201">
        <v>1204.6999999999998</v>
      </c>
      <c r="D128" s="201">
        <v>777.5</v>
      </c>
      <c r="E128" s="201">
        <v>11.3</v>
      </c>
      <c r="F128" s="201">
        <v>415.9</v>
      </c>
      <c r="G128" s="201">
        <v>0</v>
      </c>
      <c r="H128" s="201">
        <v>0.5</v>
      </c>
      <c r="I128" s="201">
        <v>2.2000000000000002</v>
      </c>
      <c r="J128" s="201">
        <v>8.9</v>
      </c>
      <c r="K128" s="201">
        <v>0</v>
      </c>
      <c r="L128" s="201">
        <v>0.3</v>
      </c>
      <c r="M128" s="201">
        <v>0</v>
      </c>
      <c r="N128" s="201">
        <v>9.4</v>
      </c>
      <c r="O128" s="201">
        <v>1.2</v>
      </c>
      <c r="P128" s="201">
        <v>32.9</v>
      </c>
      <c r="Q128" s="201">
        <v>24.2</v>
      </c>
      <c r="R128" s="201">
        <v>1.6</v>
      </c>
      <c r="S128" s="201">
        <v>1.8</v>
      </c>
      <c r="T128" s="201">
        <v>1.2</v>
      </c>
      <c r="U128" s="201">
        <v>325.39999999999998</v>
      </c>
      <c r="V128" s="201">
        <v>0</v>
      </c>
      <c r="W128" s="201">
        <v>6.3</v>
      </c>
      <c r="X128" s="201">
        <v>0</v>
      </c>
      <c r="Y128" s="199"/>
    </row>
    <row r="129" spans="1:25" ht="22.9" customHeight="1">
      <c r="A129" s="196">
        <v>121</v>
      </c>
      <c r="B129" s="202" t="s">
        <v>270</v>
      </c>
      <c r="C129" s="201">
        <v>15</v>
      </c>
      <c r="D129" s="205"/>
      <c r="E129" s="201"/>
      <c r="F129" s="201">
        <v>15</v>
      </c>
      <c r="G129" s="203"/>
      <c r="H129" s="203"/>
      <c r="I129" s="203"/>
      <c r="J129" s="203">
        <v>1.5</v>
      </c>
      <c r="K129" s="203"/>
      <c r="L129" s="203"/>
      <c r="M129" s="203"/>
      <c r="N129" s="203">
        <v>1</v>
      </c>
      <c r="O129" s="203"/>
      <c r="P129" s="203"/>
      <c r="Q129" s="203"/>
      <c r="R129" s="203"/>
      <c r="S129" s="203"/>
      <c r="T129" s="203"/>
      <c r="U129" s="201">
        <v>12.5</v>
      </c>
      <c r="V129" s="201">
        <v>0</v>
      </c>
      <c r="W129" s="201"/>
      <c r="X129" s="201"/>
      <c r="Y129" s="199"/>
    </row>
    <row r="130" spans="1:25" s="141" customFormat="1">
      <c r="A130" s="196">
        <v>122</v>
      </c>
      <c r="B130" s="197" t="s">
        <v>72</v>
      </c>
      <c r="C130" s="198">
        <v>353.5</v>
      </c>
      <c r="D130" s="198">
        <v>266.8</v>
      </c>
      <c r="E130" s="198">
        <v>3.9</v>
      </c>
      <c r="F130" s="198">
        <v>82.800000000000011</v>
      </c>
      <c r="G130" s="198">
        <v>0</v>
      </c>
      <c r="H130" s="198">
        <v>0.2</v>
      </c>
      <c r="I130" s="198">
        <v>0.5</v>
      </c>
      <c r="J130" s="198">
        <v>0.7</v>
      </c>
      <c r="K130" s="198">
        <v>0</v>
      </c>
      <c r="L130" s="198">
        <v>0.1</v>
      </c>
      <c r="M130" s="198">
        <v>0</v>
      </c>
      <c r="N130" s="198">
        <v>4.2</v>
      </c>
      <c r="O130" s="198">
        <v>0.4</v>
      </c>
      <c r="P130" s="198">
        <v>9.4</v>
      </c>
      <c r="Q130" s="198">
        <v>3.6</v>
      </c>
      <c r="R130" s="198">
        <v>0.4</v>
      </c>
      <c r="S130" s="198">
        <v>0.6</v>
      </c>
      <c r="T130" s="198">
        <v>0.3</v>
      </c>
      <c r="U130" s="198">
        <v>57.7</v>
      </c>
      <c r="V130" s="198">
        <v>0</v>
      </c>
      <c r="W130" s="198">
        <v>4.7</v>
      </c>
      <c r="X130" s="198">
        <v>0</v>
      </c>
      <c r="Y130" s="199"/>
    </row>
    <row r="131" spans="1:25">
      <c r="A131" s="196">
        <v>123</v>
      </c>
      <c r="B131" s="200" t="s">
        <v>269</v>
      </c>
      <c r="C131" s="201">
        <v>350.3</v>
      </c>
      <c r="D131" s="201">
        <v>266.8</v>
      </c>
      <c r="E131" s="201">
        <v>3.9</v>
      </c>
      <c r="F131" s="201">
        <v>79.600000000000009</v>
      </c>
      <c r="G131" s="201">
        <v>0</v>
      </c>
      <c r="H131" s="201">
        <v>0.2</v>
      </c>
      <c r="I131" s="201">
        <v>0.5</v>
      </c>
      <c r="J131" s="201">
        <v>0.7</v>
      </c>
      <c r="K131" s="201">
        <v>0</v>
      </c>
      <c r="L131" s="201">
        <v>0.1</v>
      </c>
      <c r="M131" s="201">
        <v>0</v>
      </c>
      <c r="N131" s="201">
        <v>4</v>
      </c>
      <c r="O131" s="201">
        <v>0.4</v>
      </c>
      <c r="P131" s="201">
        <v>9.4</v>
      </c>
      <c r="Q131" s="201">
        <v>3.4</v>
      </c>
      <c r="R131" s="201">
        <v>0.3</v>
      </c>
      <c r="S131" s="201">
        <v>0.5</v>
      </c>
      <c r="T131" s="201">
        <v>0.3</v>
      </c>
      <c r="U131" s="201">
        <v>55.1</v>
      </c>
      <c r="V131" s="201">
        <v>0</v>
      </c>
      <c r="W131" s="201">
        <v>4.7</v>
      </c>
      <c r="X131" s="201">
        <v>0</v>
      </c>
      <c r="Y131" s="199"/>
    </row>
    <row r="132" spans="1:25" ht="22.9" customHeight="1">
      <c r="A132" s="196">
        <v>124</v>
      </c>
      <c r="B132" s="202" t="s">
        <v>270</v>
      </c>
      <c r="C132" s="201">
        <v>3.2</v>
      </c>
      <c r="D132" s="205"/>
      <c r="E132" s="201">
        <v>0</v>
      </c>
      <c r="F132" s="201">
        <v>3.2</v>
      </c>
      <c r="G132" s="203"/>
      <c r="H132" s="203"/>
      <c r="I132" s="203"/>
      <c r="J132" s="203"/>
      <c r="K132" s="203"/>
      <c r="L132" s="203"/>
      <c r="M132" s="203"/>
      <c r="N132" s="203">
        <v>0.2</v>
      </c>
      <c r="O132" s="203"/>
      <c r="P132" s="203"/>
      <c r="Q132" s="203">
        <v>0.2</v>
      </c>
      <c r="R132" s="203">
        <v>0.1</v>
      </c>
      <c r="S132" s="203">
        <v>0.1</v>
      </c>
      <c r="T132" s="203"/>
      <c r="U132" s="201">
        <v>2.6</v>
      </c>
      <c r="V132" s="201">
        <v>0</v>
      </c>
      <c r="W132" s="201"/>
      <c r="X132" s="201"/>
      <c r="Y132" s="199"/>
    </row>
    <row r="133" spans="1:25" s="141" customFormat="1">
      <c r="A133" s="196">
        <v>125</v>
      </c>
      <c r="B133" s="197" t="s">
        <v>73</v>
      </c>
      <c r="C133" s="198">
        <v>268.10000000000002</v>
      </c>
      <c r="D133" s="198">
        <v>197.2</v>
      </c>
      <c r="E133" s="198">
        <v>2.9</v>
      </c>
      <c r="F133" s="198">
        <v>68</v>
      </c>
      <c r="G133" s="198">
        <v>0</v>
      </c>
      <c r="H133" s="198">
        <v>0.2</v>
      </c>
      <c r="I133" s="198">
        <v>0.3</v>
      </c>
      <c r="J133" s="198">
        <v>0.6</v>
      </c>
      <c r="K133" s="198">
        <v>0</v>
      </c>
      <c r="L133" s="198">
        <v>0.1</v>
      </c>
      <c r="M133" s="198">
        <v>0</v>
      </c>
      <c r="N133" s="198">
        <v>3.9</v>
      </c>
      <c r="O133" s="198">
        <v>0.3</v>
      </c>
      <c r="P133" s="198">
        <v>11.8</v>
      </c>
      <c r="Q133" s="198">
        <v>2.9</v>
      </c>
      <c r="R133" s="198">
        <v>0.3</v>
      </c>
      <c r="S133" s="198">
        <v>0.5</v>
      </c>
      <c r="T133" s="198">
        <v>0.3</v>
      </c>
      <c r="U133" s="198">
        <v>44.099999999999994</v>
      </c>
      <c r="V133" s="198">
        <v>0</v>
      </c>
      <c r="W133" s="198">
        <v>2.7</v>
      </c>
      <c r="X133" s="198">
        <v>0</v>
      </c>
      <c r="Y133" s="199"/>
    </row>
    <row r="134" spans="1:25">
      <c r="A134" s="196">
        <v>126</v>
      </c>
      <c r="B134" s="200" t="s">
        <v>269</v>
      </c>
      <c r="C134" s="201">
        <v>265.3</v>
      </c>
      <c r="D134" s="201">
        <v>197.2</v>
      </c>
      <c r="E134" s="201">
        <v>2.9</v>
      </c>
      <c r="F134" s="201">
        <v>65.2</v>
      </c>
      <c r="G134" s="201">
        <v>0</v>
      </c>
      <c r="H134" s="201">
        <v>0.2</v>
      </c>
      <c r="I134" s="201">
        <v>0.3</v>
      </c>
      <c r="J134" s="201">
        <v>0.6</v>
      </c>
      <c r="K134" s="201">
        <v>0</v>
      </c>
      <c r="L134" s="201">
        <v>0.1</v>
      </c>
      <c r="M134" s="201">
        <v>0</v>
      </c>
      <c r="N134" s="201">
        <v>3.9</v>
      </c>
      <c r="O134" s="201">
        <v>0.3</v>
      </c>
      <c r="P134" s="201">
        <v>11.8</v>
      </c>
      <c r="Q134" s="201">
        <v>2.9</v>
      </c>
      <c r="R134" s="201">
        <v>0.3</v>
      </c>
      <c r="S134" s="201">
        <v>0.5</v>
      </c>
      <c r="T134" s="201">
        <v>0.3</v>
      </c>
      <c r="U134" s="201">
        <v>41.3</v>
      </c>
      <c r="V134" s="201">
        <v>0</v>
      </c>
      <c r="W134" s="201">
        <v>2.7</v>
      </c>
      <c r="X134" s="201">
        <v>0</v>
      </c>
      <c r="Y134" s="199"/>
    </row>
    <row r="135" spans="1:25" ht="24">
      <c r="A135" s="196">
        <v>127</v>
      </c>
      <c r="B135" s="202" t="s">
        <v>270</v>
      </c>
      <c r="C135" s="201">
        <v>2.8</v>
      </c>
      <c r="D135" s="205"/>
      <c r="E135" s="201">
        <v>0</v>
      </c>
      <c r="F135" s="201">
        <v>2.8</v>
      </c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1">
        <v>2.8</v>
      </c>
      <c r="V135" s="201">
        <v>0</v>
      </c>
      <c r="W135" s="201"/>
      <c r="X135" s="201"/>
      <c r="Y135" s="199"/>
    </row>
    <row r="136" spans="1:25" s="141" customFormat="1">
      <c r="A136" s="196">
        <v>128</v>
      </c>
      <c r="B136" s="197" t="s">
        <v>74</v>
      </c>
      <c r="C136" s="198">
        <v>249.20000000000002</v>
      </c>
      <c r="D136" s="198">
        <v>189.3</v>
      </c>
      <c r="E136" s="198">
        <v>2.8</v>
      </c>
      <c r="F136" s="198">
        <v>57.1</v>
      </c>
      <c r="G136" s="198">
        <v>0</v>
      </c>
      <c r="H136" s="198">
        <v>0.1</v>
      </c>
      <c r="I136" s="198">
        <v>0.3</v>
      </c>
      <c r="J136" s="198">
        <v>0.6</v>
      </c>
      <c r="K136" s="198">
        <v>0</v>
      </c>
      <c r="L136" s="198">
        <v>0.1</v>
      </c>
      <c r="M136" s="198">
        <v>0</v>
      </c>
      <c r="N136" s="198">
        <v>4</v>
      </c>
      <c r="O136" s="198">
        <v>0.3</v>
      </c>
      <c r="P136" s="198">
        <v>0</v>
      </c>
      <c r="Q136" s="198">
        <v>17.7</v>
      </c>
      <c r="R136" s="198">
        <v>0.3</v>
      </c>
      <c r="S136" s="198">
        <v>0.3</v>
      </c>
      <c r="T136" s="198">
        <v>0.3</v>
      </c>
      <c r="U136" s="198">
        <v>28.7</v>
      </c>
      <c r="V136" s="198">
        <v>0</v>
      </c>
      <c r="W136" s="198">
        <v>4.4000000000000004</v>
      </c>
      <c r="X136" s="198">
        <v>0</v>
      </c>
      <c r="Y136" s="199"/>
    </row>
    <row r="137" spans="1:25">
      <c r="A137" s="196">
        <v>129</v>
      </c>
      <c r="B137" s="200" t="s">
        <v>269</v>
      </c>
      <c r="C137" s="201">
        <v>247.20000000000002</v>
      </c>
      <c r="D137" s="201">
        <v>189.3</v>
      </c>
      <c r="E137" s="201">
        <v>2.8</v>
      </c>
      <c r="F137" s="201">
        <v>55.1</v>
      </c>
      <c r="G137" s="201">
        <v>0</v>
      </c>
      <c r="H137" s="201">
        <v>0.1</v>
      </c>
      <c r="I137" s="201">
        <v>0.3</v>
      </c>
      <c r="J137" s="201">
        <v>0.6</v>
      </c>
      <c r="K137" s="201">
        <v>0</v>
      </c>
      <c r="L137" s="201">
        <v>0.1</v>
      </c>
      <c r="M137" s="201">
        <v>0</v>
      </c>
      <c r="N137" s="201">
        <v>4</v>
      </c>
      <c r="O137" s="201">
        <v>0.3</v>
      </c>
      <c r="P137" s="201">
        <v>0</v>
      </c>
      <c r="Q137" s="201">
        <v>17.7</v>
      </c>
      <c r="R137" s="201">
        <v>0.3</v>
      </c>
      <c r="S137" s="201">
        <v>0.3</v>
      </c>
      <c r="T137" s="201">
        <v>0.3</v>
      </c>
      <c r="U137" s="201">
        <v>26.7</v>
      </c>
      <c r="V137" s="201">
        <v>0</v>
      </c>
      <c r="W137" s="201">
        <v>4.4000000000000004</v>
      </c>
      <c r="X137" s="201">
        <v>0</v>
      </c>
      <c r="Y137" s="199"/>
    </row>
    <row r="138" spans="1:25" ht="22.15" customHeight="1">
      <c r="A138" s="196">
        <v>130</v>
      </c>
      <c r="B138" s="202" t="s">
        <v>270</v>
      </c>
      <c r="C138" s="201">
        <v>2</v>
      </c>
      <c r="D138" s="205"/>
      <c r="E138" s="201">
        <v>0</v>
      </c>
      <c r="F138" s="201">
        <v>2</v>
      </c>
      <c r="G138" s="214"/>
      <c r="H138" s="214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01">
        <v>2</v>
      </c>
      <c r="V138" s="201">
        <v>0</v>
      </c>
      <c r="W138" s="201"/>
      <c r="X138" s="201"/>
      <c r="Y138" s="199"/>
    </row>
    <row r="139" spans="1:25" s="141" customFormat="1">
      <c r="A139" s="196">
        <v>131</v>
      </c>
      <c r="B139" s="197" t="s">
        <v>75</v>
      </c>
      <c r="C139" s="198">
        <v>182.5</v>
      </c>
      <c r="D139" s="198">
        <v>144.5</v>
      </c>
      <c r="E139" s="198">
        <v>2.1</v>
      </c>
      <c r="F139" s="198">
        <v>35.9</v>
      </c>
      <c r="G139" s="198">
        <v>0</v>
      </c>
      <c r="H139" s="198">
        <v>0.1</v>
      </c>
      <c r="I139" s="198">
        <v>0.3</v>
      </c>
      <c r="J139" s="198">
        <v>0.6</v>
      </c>
      <c r="K139" s="198">
        <v>0</v>
      </c>
      <c r="L139" s="198">
        <v>0.1</v>
      </c>
      <c r="M139" s="198">
        <v>0</v>
      </c>
      <c r="N139" s="198">
        <v>2</v>
      </c>
      <c r="O139" s="198">
        <v>0.2</v>
      </c>
      <c r="P139" s="198">
        <v>0</v>
      </c>
      <c r="Q139" s="198">
        <v>0</v>
      </c>
      <c r="R139" s="198">
        <v>0</v>
      </c>
      <c r="S139" s="198">
        <v>0.3</v>
      </c>
      <c r="T139" s="198">
        <v>0.3</v>
      </c>
      <c r="U139" s="198">
        <v>29.5</v>
      </c>
      <c r="V139" s="198">
        <v>0</v>
      </c>
      <c r="W139" s="198">
        <v>2.5</v>
      </c>
      <c r="X139" s="198">
        <v>0</v>
      </c>
      <c r="Y139" s="199"/>
    </row>
    <row r="140" spans="1:25">
      <c r="A140" s="196">
        <v>132</v>
      </c>
      <c r="B140" s="200" t="s">
        <v>269</v>
      </c>
      <c r="C140" s="201">
        <v>181.5</v>
      </c>
      <c r="D140" s="201">
        <v>144.5</v>
      </c>
      <c r="E140" s="201">
        <v>2.1</v>
      </c>
      <c r="F140" s="201">
        <v>34.9</v>
      </c>
      <c r="G140" s="201">
        <v>0</v>
      </c>
      <c r="H140" s="201">
        <v>0.1</v>
      </c>
      <c r="I140" s="201">
        <v>0.3</v>
      </c>
      <c r="J140" s="201">
        <v>0.6</v>
      </c>
      <c r="K140" s="201">
        <v>0</v>
      </c>
      <c r="L140" s="201">
        <v>0.1</v>
      </c>
      <c r="M140" s="201">
        <v>0</v>
      </c>
      <c r="N140" s="201">
        <v>2</v>
      </c>
      <c r="O140" s="201">
        <v>0.2</v>
      </c>
      <c r="P140" s="201">
        <v>0</v>
      </c>
      <c r="Q140" s="201">
        <v>0</v>
      </c>
      <c r="R140" s="201">
        <v>0</v>
      </c>
      <c r="S140" s="201">
        <v>0.3</v>
      </c>
      <c r="T140" s="201">
        <v>0.3</v>
      </c>
      <c r="U140" s="201">
        <v>28.5</v>
      </c>
      <c r="V140" s="201">
        <v>0</v>
      </c>
      <c r="W140" s="201">
        <v>2.5</v>
      </c>
      <c r="X140" s="201">
        <v>0</v>
      </c>
      <c r="Y140" s="199"/>
    </row>
    <row r="141" spans="1:25" ht="22.9" customHeight="1">
      <c r="A141" s="196">
        <v>133</v>
      </c>
      <c r="B141" s="202" t="s">
        <v>270</v>
      </c>
      <c r="C141" s="201">
        <v>1</v>
      </c>
      <c r="D141" s="205"/>
      <c r="E141" s="201">
        <v>0</v>
      </c>
      <c r="F141" s="201">
        <v>1</v>
      </c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1">
        <v>1</v>
      </c>
      <c r="V141" s="201">
        <v>0</v>
      </c>
      <c r="W141" s="201"/>
      <c r="X141" s="201"/>
      <c r="Y141" s="199"/>
    </row>
    <row r="142" spans="1:25" s="141" customFormat="1">
      <c r="A142" s="196">
        <v>134</v>
      </c>
      <c r="B142" s="197" t="s">
        <v>76</v>
      </c>
      <c r="C142" s="198">
        <v>148.4</v>
      </c>
      <c r="D142" s="198">
        <v>117.1</v>
      </c>
      <c r="E142" s="198">
        <v>1.7</v>
      </c>
      <c r="F142" s="198">
        <v>29.6</v>
      </c>
      <c r="G142" s="198">
        <v>0</v>
      </c>
      <c r="H142" s="198">
        <v>0.1</v>
      </c>
      <c r="I142" s="198">
        <v>0.2</v>
      </c>
      <c r="J142" s="198">
        <v>0.5</v>
      </c>
      <c r="K142" s="198">
        <v>0</v>
      </c>
      <c r="L142" s="198">
        <v>0.1</v>
      </c>
      <c r="M142" s="198">
        <v>0</v>
      </c>
      <c r="N142" s="198">
        <v>2.6</v>
      </c>
      <c r="O142" s="198">
        <v>0.2</v>
      </c>
      <c r="P142" s="198">
        <v>0</v>
      </c>
      <c r="Q142" s="198">
        <v>1.7</v>
      </c>
      <c r="R142" s="198">
        <v>0.2</v>
      </c>
      <c r="S142" s="198">
        <v>0.3</v>
      </c>
      <c r="T142" s="198">
        <v>0.2</v>
      </c>
      <c r="U142" s="198">
        <v>18.400000000000002</v>
      </c>
      <c r="V142" s="198">
        <v>0</v>
      </c>
      <c r="W142" s="198">
        <v>5.0999999999999996</v>
      </c>
      <c r="X142" s="198">
        <v>0</v>
      </c>
      <c r="Y142" s="199"/>
    </row>
    <row r="143" spans="1:25">
      <c r="A143" s="196">
        <v>135</v>
      </c>
      <c r="B143" s="200" t="s">
        <v>269</v>
      </c>
      <c r="C143" s="201">
        <v>147.30000000000001</v>
      </c>
      <c r="D143" s="201">
        <v>117.1</v>
      </c>
      <c r="E143" s="201">
        <v>1.7</v>
      </c>
      <c r="F143" s="201">
        <v>28.5</v>
      </c>
      <c r="G143" s="201">
        <v>0</v>
      </c>
      <c r="H143" s="201">
        <v>0.1</v>
      </c>
      <c r="I143" s="201">
        <v>0.2</v>
      </c>
      <c r="J143" s="201">
        <v>0.5</v>
      </c>
      <c r="K143" s="201">
        <v>0</v>
      </c>
      <c r="L143" s="201">
        <v>0.1</v>
      </c>
      <c r="M143" s="201">
        <v>0</v>
      </c>
      <c r="N143" s="201">
        <v>2.6</v>
      </c>
      <c r="O143" s="201">
        <v>0.2</v>
      </c>
      <c r="P143" s="201">
        <v>0</v>
      </c>
      <c r="Q143" s="201">
        <v>1.7</v>
      </c>
      <c r="R143" s="201">
        <v>0.2</v>
      </c>
      <c r="S143" s="201">
        <v>0.3</v>
      </c>
      <c r="T143" s="201">
        <v>0.2</v>
      </c>
      <c r="U143" s="201">
        <v>17.3</v>
      </c>
      <c r="V143" s="201">
        <v>0</v>
      </c>
      <c r="W143" s="201">
        <v>5.0999999999999996</v>
      </c>
      <c r="X143" s="201">
        <v>0</v>
      </c>
      <c r="Y143" s="199"/>
    </row>
    <row r="144" spans="1:25" ht="22.15" customHeight="1">
      <c r="A144" s="196">
        <v>136</v>
      </c>
      <c r="B144" s="202" t="s">
        <v>270</v>
      </c>
      <c r="C144" s="201">
        <v>1.1000000000000001</v>
      </c>
      <c r="D144" s="205"/>
      <c r="E144" s="201">
        <v>0</v>
      </c>
      <c r="F144" s="201">
        <v>1.1000000000000001</v>
      </c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05"/>
      <c r="T144" s="205"/>
      <c r="U144" s="201">
        <v>1.1000000000000001</v>
      </c>
      <c r="V144" s="201">
        <v>0</v>
      </c>
      <c r="W144" s="201"/>
      <c r="X144" s="201"/>
      <c r="Y144" s="199"/>
    </row>
    <row r="145" spans="1:25" s="141" customFormat="1">
      <c r="A145" s="196">
        <v>137</v>
      </c>
      <c r="B145" s="197" t="s">
        <v>294</v>
      </c>
      <c r="C145" s="198">
        <v>1469.9</v>
      </c>
      <c r="D145" s="198">
        <v>1272.8</v>
      </c>
      <c r="E145" s="198">
        <v>18.5</v>
      </c>
      <c r="F145" s="198">
        <v>178.60000000000002</v>
      </c>
      <c r="G145" s="198">
        <v>0</v>
      </c>
      <c r="H145" s="198">
        <v>0.6</v>
      </c>
      <c r="I145" s="198">
        <v>12.6</v>
      </c>
      <c r="J145" s="198">
        <v>4.5</v>
      </c>
      <c r="K145" s="198">
        <v>0</v>
      </c>
      <c r="L145" s="198">
        <v>1.6</v>
      </c>
      <c r="M145" s="198">
        <v>0</v>
      </c>
      <c r="N145" s="198">
        <v>5</v>
      </c>
      <c r="O145" s="198">
        <v>1.9</v>
      </c>
      <c r="P145" s="198">
        <v>17.2</v>
      </c>
      <c r="Q145" s="198">
        <v>18.3</v>
      </c>
      <c r="R145" s="198">
        <v>2.5</v>
      </c>
      <c r="S145" s="198">
        <v>1.9</v>
      </c>
      <c r="T145" s="198">
        <v>5.3</v>
      </c>
      <c r="U145" s="198">
        <v>95.800000000000011</v>
      </c>
      <c r="V145" s="198">
        <v>0</v>
      </c>
      <c r="W145" s="198">
        <v>11.4</v>
      </c>
      <c r="X145" s="198">
        <v>0</v>
      </c>
      <c r="Y145" s="199"/>
    </row>
    <row r="146" spans="1:25">
      <c r="A146" s="196">
        <v>138</v>
      </c>
      <c r="B146" s="200" t="s">
        <v>269</v>
      </c>
      <c r="C146" s="201">
        <v>1459.4</v>
      </c>
      <c r="D146" s="201">
        <v>1272.8</v>
      </c>
      <c r="E146" s="201">
        <v>18.5</v>
      </c>
      <c r="F146" s="201">
        <v>168.10000000000002</v>
      </c>
      <c r="G146" s="201">
        <v>0</v>
      </c>
      <c r="H146" s="201">
        <v>0.6</v>
      </c>
      <c r="I146" s="201">
        <v>12.6</v>
      </c>
      <c r="J146" s="201">
        <v>4.5</v>
      </c>
      <c r="K146" s="201">
        <v>0</v>
      </c>
      <c r="L146" s="201">
        <v>1.6</v>
      </c>
      <c r="M146" s="201">
        <v>0</v>
      </c>
      <c r="N146" s="201">
        <v>5</v>
      </c>
      <c r="O146" s="201">
        <v>1.9</v>
      </c>
      <c r="P146" s="201">
        <v>17.2</v>
      </c>
      <c r="Q146" s="201">
        <v>18.3</v>
      </c>
      <c r="R146" s="201">
        <v>2.5</v>
      </c>
      <c r="S146" s="201">
        <v>1.9</v>
      </c>
      <c r="T146" s="201">
        <v>4.7</v>
      </c>
      <c r="U146" s="201">
        <v>85.9</v>
      </c>
      <c r="V146" s="201">
        <v>0</v>
      </c>
      <c r="W146" s="201">
        <v>11.4</v>
      </c>
      <c r="X146" s="201">
        <v>0</v>
      </c>
      <c r="Y146" s="199"/>
    </row>
    <row r="147" spans="1:25" ht="24">
      <c r="A147" s="196">
        <v>139</v>
      </c>
      <c r="B147" s="202" t="s">
        <v>270</v>
      </c>
      <c r="C147" s="201">
        <v>10.5</v>
      </c>
      <c r="D147" s="205"/>
      <c r="E147" s="201">
        <v>0</v>
      </c>
      <c r="F147" s="201">
        <v>10.5</v>
      </c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>
        <v>0.6</v>
      </c>
      <c r="U147" s="201">
        <v>9.9</v>
      </c>
      <c r="V147" s="201">
        <v>0</v>
      </c>
      <c r="W147" s="201"/>
      <c r="X147" s="201"/>
      <c r="Y147" s="199"/>
    </row>
    <row r="148" spans="1:25" s="141" customFormat="1">
      <c r="A148" s="196">
        <v>140</v>
      </c>
      <c r="B148" s="197" t="s">
        <v>78</v>
      </c>
      <c r="C148" s="198">
        <v>828.90000000000009</v>
      </c>
      <c r="D148" s="198">
        <v>633.9</v>
      </c>
      <c r="E148" s="198">
        <v>9.1999999999999993</v>
      </c>
      <c r="F148" s="198">
        <v>185.8</v>
      </c>
      <c r="G148" s="198">
        <v>0</v>
      </c>
      <c r="H148" s="198">
        <v>0.3</v>
      </c>
      <c r="I148" s="198">
        <v>3.3</v>
      </c>
      <c r="J148" s="198">
        <v>16</v>
      </c>
      <c r="K148" s="198">
        <v>0</v>
      </c>
      <c r="L148" s="198">
        <v>2.2000000000000002</v>
      </c>
      <c r="M148" s="198">
        <v>0</v>
      </c>
      <c r="N148" s="198">
        <v>9.8000000000000007</v>
      </c>
      <c r="O148" s="198">
        <v>1</v>
      </c>
      <c r="P148" s="198">
        <v>17.399999999999999</v>
      </c>
      <c r="Q148" s="198">
        <v>28.7</v>
      </c>
      <c r="R148" s="198">
        <v>2.2000000000000002</v>
      </c>
      <c r="S148" s="198">
        <v>0.9</v>
      </c>
      <c r="T148" s="198">
        <v>5.7</v>
      </c>
      <c r="U148" s="198">
        <v>92.1</v>
      </c>
      <c r="V148" s="198">
        <v>0</v>
      </c>
      <c r="W148" s="198">
        <v>6.2</v>
      </c>
      <c r="X148" s="198">
        <v>0</v>
      </c>
      <c r="Y148" s="199"/>
    </row>
    <row r="149" spans="1:25">
      <c r="A149" s="196">
        <v>141</v>
      </c>
      <c r="B149" s="200" t="s">
        <v>269</v>
      </c>
      <c r="C149" s="201">
        <v>762.7</v>
      </c>
      <c r="D149" s="201">
        <v>633.9</v>
      </c>
      <c r="E149" s="201">
        <v>9.1999999999999993</v>
      </c>
      <c r="F149" s="201">
        <v>119.60000000000001</v>
      </c>
      <c r="G149" s="201">
        <v>0</v>
      </c>
      <c r="H149" s="201">
        <v>0.3</v>
      </c>
      <c r="I149" s="201">
        <v>3.3</v>
      </c>
      <c r="J149" s="201">
        <v>1.6</v>
      </c>
      <c r="K149" s="201">
        <v>0</v>
      </c>
      <c r="L149" s="201">
        <v>0.2</v>
      </c>
      <c r="M149" s="201">
        <v>0</v>
      </c>
      <c r="N149" s="201">
        <v>6.7</v>
      </c>
      <c r="O149" s="201">
        <v>1</v>
      </c>
      <c r="P149" s="201">
        <v>12.4</v>
      </c>
      <c r="Q149" s="201">
        <v>23.7</v>
      </c>
      <c r="R149" s="201">
        <v>1.8</v>
      </c>
      <c r="S149" s="201">
        <v>0.8</v>
      </c>
      <c r="T149" s="201">
        <v>2.7</v>
      </c>
      <c r="U149" s="201">
        <v>58.9</v>
      </c>
      <c r="V149" s="201">
        <v>0</v>
      </c>
      <c r="W149" s="201">
        <v>6.2</v>
      </c>
      <c r="X149" s="201">
        <v>0</v>
      </c>
      <c r="Y149" s="199"/>
    </row>
    <row r="150" spans="1:25" ht="22.9" customHeight="1">
      <c r="A150" s="196">
        <v>142</v>
      </c>
      <c r="B150" s="202" t="s">
        <v>270</v>
      </c>
      <c r="C150" s="201">
        <v>66.2</v>
      </c>
      <c r="D150" s="205"/>
      <c r="E150" s="201">
        <v>0</v>
      </c>
      <c r="F150" s="201">
        <v>66.2</v>
      </c>
      <c r="G150" s="203"/>
      <c r="H150" s="203"/>
      <c r="I150" s="203"/>
      <c r="J150" s="203">
        <v>14.4</v>
      </c>
      <c r="K150" s="203"/>
      <c r="L150" s="203">
        <v>2</v>
      </c>
      <c r="M150" s="203"/>
      <c r="N150" s="203">
        <v>3.1</v>
      </c>
      <c r="O150" s="203"/>
      <c r="P150" s="203">
        <v>5</v>
      </c>
      <c r="Q150" s="203">
        <v>5</v>
      </c>
      <c r="R150" s="203">
        <v>0.4</v>
      </c>
      <c r="S150" s="203">
        <v>0.1</v>
      </c>
      <c r="T150" s="203">
        <v>3</v>
      </c>
      <c r="U150" s="201">
        <v>33.200000000000003</v>
      </c>
      <c r="V150" s="201">
        <v>0</v>
      </c>
      <c r="W150" s="201"/>
      <c r="X150" s="201"/>
      <c r="Y150" s="199"/>
    </row>
    <row r="151" spans="1:25" s="141" customFormat="1">
      <c r="A151" s="196">
        <v>143</v>
      </c>
      <c r="B151" s="197" t="s">
        <v>79</v>
      </c>
      <c r="C151" s="198">
        <v>1472.9</v>
      </c>
      <c r="D151" s="198">
        <v>1343.6</v>
      </c>
      <c r="E151" s="198">
        <v>19.5</v>
      </c>
      <c r="F151" s="198">
        <v>109.8</v>
      </c>
      <c r="G151" s="198">
        <v>0</v>
      </c>
      <c r="H151" s="198">
        <v>0.8</v>
      </c>
      <c r="I151" s="198">
        <v>1.5</v>
      </c>
      <c r="J151" s="198">
        <v>37</v>
      </c>
      <c r="K151" s="198">
        <v>5</v>
      </c>
      <c r="L151" s="198">
        <v>0</v>
      </c>
      <c r="M151" s="198">
        <v>0</v>
      </c>
      <c r="N151" s="198">
        <v>10</v>
      </c>
      <c r="O151" s="198">
        <v>1</v>
      </c>
      <c r="P151" s="198">
        <v>12.2</v>
      </c>
      <c r="Q151" s="198">
        <v>8</v>
      </c>
      <c r="R151" s="198">
        <v>1.2</v>
      </c>
      <c r="S151" s="198">
        <v>3.5</v>
      </c>
      <c r="T151" s="198">
        <v>1.9</v>
      </c>
      <c r="U151" s="198">
        <v>16.600000000000001</v>
      </c>
      <c r="V151" s="198">
        <v>0</v>
      </c>
      <c r="W151" s="198">
        <v>11.1</v>
      </c>
      <c r="X151" s="198">
        <v>0</v>
      </c>
      <c r="Y151" s="199"/>
    </row>
    <row r="152" spans="1:25">
      <c r="A152" s="196">
        <v>144</v>
      </c>
      <c r="B152" s="200" t="s">
        <v>269</v>
      </c>
      <c r="C152" s="201">
        <v>26.7</v>
      </c>
      <c r="D152" s="201">
        <v>17.5</v>
      </c>
      <c r="E152" s="201">
        <v>0.3</v>
      </c>
      <c r="F152" s="201">
        <v>8.8999999999999986</v>
      </c>
      <c r="G152" s="201">
        <v>0</v>
      </c>
      <c r="H152" s="201">
        <v>0</v>
      </c>
      <c r="I152" s="201">
        <v>0.5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  <c r="O152" s="201">
        <v>0</v>
      </c>
      <c r="P152" s="201">
        <v>0</v>
      </c>
      <c r="Q152" s="201">
        <v>0</v>
      </c>
      <c r="R152" s="201">
        <v>0</v>
      </c>
      <c r="S152" s="201">
        <v>2.2999999999999998</v>
      </c>
      <c r="T152" s="201">
        <v>0.9</v>
      </c>
      <c r="U152" s="201">
        <v>5.0999999999999996</v>
      </c>
      <c r="V152" s="201">
        <v>0</v>
      </c>
      <c r="W152" s="201">
        <v>0.1</v>
      </c>
      <c r="X152" s="201">
        <v>0</v>
      </c>
      <c r="Y152" s="199"/>
    </row>
    <row r="153" spans="1:25" ht="24">
      <c r="A153" s="196">
        <v>145</v>
      </c>
      <c r="B153" s="202" t="s">
        <v>270</v>
      </c>
      <c r="C153" s="201">
        <v>1.2</v>
      </c>
      <c r="D153" s="205"/>
      <c r="E153" s="201">
        <v>0</v>
      </c>
      <c r="F153" s="201">
        <v>1.2</v>
      </c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1">
        <v>1.2</v>
      </c>
      <c r="V153" s="201"/>
      <c r="W153" s="201"/>
      <c r="X153" s="201"/>
      <c r="Y153" s="199"/>
    </row>
    <row r="154" spans="1:25">
      <c r="A154" s="196">
        <v>146</v>
      </c>
      <c r="B154" s="200" t="s">
        <v>290</v>
      </c>
      <c r="C154" s="201">
        <v>1445</v>
      </c>
      <c r="D154" s="205">
        <v>1326.1</v>
      </c>
      <c r="E154" s="201">
        <v>19.2</v>
      </c>
      <c r="F154" s="201">
        <v>99.7</v>
      </c>
      <c r="G154" s="203"/>
      <c r="H154" s="203">
        <v>0.8</v>
      </c>
      <c r="I154" s="203">
        <v>1</v>
      </c>
      <c r="J154" s="203">
        <v>37</v>
      </c>
      <c r="K154" s="203">
        <v>5</v>
      </c>
      <c r="L154" s="203"/>
      <c r="M154" s="203"/>
      <c r="N154" s="203">
        <v>10</v>
      </c>
      <c r="O154" s="203">
        <v>1</v>
      </c>
      <c r="P154" s="203">
        <v>12.2</v>
      </c>
      <c r="Q154" s="203">
        <v>8</v>
      </c>
      <c r="R154" s="203">
        <v>1.2</v>
      </c>
      <c r="S154" s="203">
        <v>1.2</v>
      </c>
      <c r="T154" s="203">
        <v>1</v>
      </c>
      <c r="U154" s="201">
        <v>10.3</v>
      </c>
      <c r="V154" s="201"/>
      <c r="W154" s="201">
        <v>11</v>
      </c>
      <c r="X154" s="201"/>
      <c r="Y154" s="199"/>
    </row>
    <row r="155" spans="1:25" s="141" customFormat="1">
      <c r="A155" s="196">
        <v>147</v>
      </c>
      <c r="B155" s="197" t="s">
        <v>295</v>
      </c>
      <c r="C155" s="198">
        <v>2067.6000000000004</v>
      </c>
      <c r="D155" s="198">
        <v>1628.7</v>
      </c>
      <c r="E155" s="198">
        <v>23.799999999999997</v>
      </c>
      <c r="F155" s="198">
        <v>415.1</v>
      </c>
      <c r="G155" s="198">
        <v>0</v>
      </c>
      <c r="H155" s="198">
        <v>1.3</v>
      </c>
      <c r="I155" s="198">
        <v>1.8</v>
      </c>
      <c r="J155" s="198">
        <v>21.9</v>
      </c>
      <c r="K155" s="198">
        <v>1.5</v>
      </c>
      <c r="L155" s="198">
        <v>0.1</v>
      </c>
      <c r="M155" s="198">
        <v>0</v>
      </c>
      <c r="N155" s="198">
        <v>20.5</v>
      </c>
      <c r="O155" s="198">
        <v>3.1999999999999997</v>
      </c>
      <c r="P155" s="198">
        <v>25.4</v>
      </c>
      <c r="Q155" s="198">
        <v>18.2</v>
      </c>
      <c r="R155" s="198">
        <v>5</v>
      </c>
      <c r="S155" s="198">
        <v>2.4</v>
      </c>
      <c r="T155" s="198">
        <v>4.5</v>
      </c>
      <c r="U155" s="198">
        <v>31.4</v>
      </c>
      <c r="V155" s="198">
        <v>245.5</v>
      </c>
      <c r="W155" s="198">
        <v>13.799999999999999</v>
      </c>
      <c r="X155" s="198">
        <v>18.600000000000001</v>
      </c>
      <c r="Y155" s="199"/>
    </row>
    <row r="156" spans="1:25">
      <c r="A156" s="196">
        <v>148</v>
      </c>
      <c r="B156" s="200" t="s">
        <v>269</v>
      </c>
      <c r="C156" s="201">
        <v>1521.3000000000002</v>
      </c>
      <c r="D156" s="201">
        <v>1211.7</v>
      </c>
      <c r="E156" s="201">
        <v>17.7</v>
      </c>
      <c r="F156" s="201">
        <v>291.90000000000003</v>
      </c>
      <c r="G156" s="201">
        <v>0</v>
      </c>
      <c r="H156" s="201">
        <v>0.4</v>
      </c>
      <c r="I156" s="201">
        <v>0.8</v>
      </c>
      <c r="J156" s="201">
        <v>1.4</v>
      </c>
      <c r="K156" s="201">
        <v>0</v>
      </c>
      <c r="L156" s="201">
        <v>0.1</v>
      </c>
      <c r="M156" s="201">
        <v>0</v>
      </c>
      <c r="N156" s="201">
        <v>0.5</v>
      </c>
      <c r="O156" s="201">
        <v>0.9</v>
      </c>
      <c r="P156" s="201">
        <v>15.4</v>
      </c>
      <c r="Q156" s="201">
        <v>7.2</v>
      </c>
      <c r="R156" s="201">
        <v>2.2999999999999998</v>
      </c>
      <c r="S156" s="201">
        <v>0.9</v>
      </c>
      <c r="T156" s="201">
        <v>2.5</v>
      </c>
      <c r="U156" s="201">
        <v>5.4</v>
      </c>
      <c r="V156" s="201">
        <v>245.5</v>
      </c>
      <c r="W156" s="201">
        <v>8.6</v>
      </c>
      <c r="X156" s="201">
        <v>0</v>
      </c>
      <c r="Y156" s="199"/>
    </row>
    <row r="157" spans="1:25" ht="22.9" customHeight="1">
      <c r="A157" s="196">
        <v>149</v>
      </c>
      <c r="B157" s="202" t="s">
        <v>270</v>
      </c>
      <c r="C157" s="201">
        <v>116.30000000000001</v>
      </c>
      <c r="D157" s="205"/>
      <c r="E157" s="201"/>
      <c r="F157" s="201">
        <v>116.30000000000001</v>
      </c>
      <c r="G157" s="203"/>
      <c r="H157" s="203">
        <v>0.9</v>
      </c>
      <c r="I157" s="203">
        <v>1</v>
      </c>
      <c r="J157" s="203">
        <v>20.5</v>
      </c>
      <c r="K157" s="203">
        <v>1.5</v>
      </c>
      <c r="L157" s="203"/>
      <c r="M157" s="203"/>
      <c r="N157" s="203">
        <v>20</v>
      </c>
      <c r="O157" s="203">
        <v>2.2999999999999998</v>
      </c>
      <c r="P157" s="203">
        <v>10</v>
      </c>
      <c r="Q157" s="203">
        <v>11</v>
      </c>
      <c r="R157" s="203">
        <v>2.7</v>
      </c>
      <c r="S157" s="203">
        <v>1.5</v>
      </c>
      <c r="T157" s="203">
        <v>2</v>
      </c>
      <c r="U157" s="201">
        <v>23.1</v>
      </c>
      <c r="V157" s="201">
        <v>0</v>
      </c>
      <c r="W157" s="201">
        <v>1.2</v>
      </c>
      <c r="X157" s="201">
        <v>18.600000000000001</v>
      </c>
      <c r="Y157" s="199"/>
    </row>
    <row r="158" spans="1:25">
      <c r="A158" s="196">
        <v>150</v>
      </c>
      <c r="B158" s="200" t="s">
        <v>290</v>
      </c>
      <c r="C158" s="201">
        <v>430</v>
      </c>
      <c r="D158" s="205">
        <v>417</v>
      </c>
      <c r="E158" s="201">
        <v>6.1</v>
      </c>
      <c r="F158" s="201">
        <v>6.9</v>
      </c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1">
        <v>2.9</v>
      </c>
      <c r="V158" s="201">
        <v>0</v>
      </c>
      <c r="W158" s="201">
        <v>4</v>
      </c>
      <c r="X158" s="201"/>
      <c r="Y158" s="199"/>
    </row>
    <row r="159" spans="1:25" s="141" customFormat="1">
      <c r="A159" s="196">
        <v>151</v>
      </c>
      <c r="B159" s="197" t="s">
        <v>81</v>
      </c>
      <c r="C159" s="198">
        <v>978.4</v>
      </c>
      <c r="D159" s="198">
        <v>681.8</v>
      </c>
      <c r="E159" s="198">
        <v>11.3</v>
      </c>
      <c r="F159" s="198">
        <v>285.29999999999995</v>
      </c>
      <c r="G159" s="198">
        <v>72.099999999999994</v>
      </c>
      <c r="H159" s="198">
        <v>23.5</v>
      </c>
      <c r="I159" s="198">
        <v>1.9000000000000001</v>
      </c>
      <c r="J159" s="198">
        <v>13.1</v>
      </c>
      <c r="K159" s="198">
        <v>20.8</v>
      </c>
      <c r="L159" s="198">
        <v>0.4</v>
      </c>
      <c r="M159" s="198">
        <v>0</v>
      </c>
      <c r="N159" s="198">
        <v>18.5</v>
      </c>
      <c r="O159" s="198">
        <v>2.1</v>
      </c>
      <c r="P159" s="198">
        <v>13.4</v>
      </c>
      <c r="Q159" s="198">
        <v>46.6</v>
      </c>
      <c r="R159" s="198">
        <v>6.1</v>
      </c>
      <c r="S159" s="198">
        <v>5.5</v>
      </c>
      <c r="T159" s="198">
        <v>7.7999999999999989</v>
      </c>
      <c r="U159" s="198">
        <v>29.7</v>
      </c>
      <c r="V159" s="198">
        <v>0</v>
      </c>
      <c r="W159" s="198">
        <v>13.7</v>
      </c>
      <c r="X159" s="198">
        <v>10.1</v>
      </c>
      <c r="Y159" s="199"/>
    </row>
    <row r="160" spans="1:25">
      <c r="A160" s="196">
        <v>152</v>
      </c>
      <c r="B160" s="200" t="s">
        <v>269</v>
      </c>
      <c r="C160" s="201">
        <v>363.29999999999995</v>
      </c>
      <c r="D160" s="201">
        <v>264.2</v>
      </c>
      <c r="E160" s="201">
        <v>3.9</v>
      </c>
      <c r="F160" s="201">
        <v>95.199999999999989</v>
      </c>
      <c r="G160" s="201">
        <v>20.5</v>
      </c>
      <c r="H160" s="201">
        <v>5.9</v>
      </c>
      <c r="I160" s="201">
        <v>0.8</v>
      </c>
      <c r="J160" s="201">
        <v>6.6</v>
      </c>
      <c r="K160" s="201">
        <v>5.2</v>
      </c>
      <c r="L160" s="201">
        <v>0.1</v>
      </c>
      <c r="M160" s="201">
        <v>0</v>
      </c>
      <c r="N160" s="201">
        <v>3.7</v>
      </c>
      <c r="O160" s="201">
        <v>0.3</v>
      </c>
      <c r="P160" s="201">
        <v>0</v>
      </c>
      <c r="Q160" s="201">
        <v>35</v>
      </c>
      <c r="R160" s="201">
        <v>3.3</v>
      </c>
      <c r="S160" s="201">
        <v>3.5</v>
      </c>
      <c r="T160" s="201">
        <v>0.1</v>
      </c>
      <c r="U160" s="201">
        <v>1.3</v>
      </c>
      <c r="V160" s="201">
        <v>0</v>
      </c>
      <c r="W160" s="201">
        <v>8.9</v>
      </c>
      <c r="X160" s="201">
        <v>0</v>
      </c>
      <c r="Y160" s="199"/>
    </row>
    <row r="161" spans="1:25" ht="22.9" customHeight="1">
      <c r="A161" s="196">
        <v>153</v>
      </c>
      <c r="B161" s="202" t="s">
        <v>270</v>
      </c>
      <c r="C161" s="201">
        <v>437.1</v>
      </c>
      <c r="D161" s="205">
        <v>256.10000000000002</v>
      </c>
      <c r="E161" s="201">
        <v>5.0999999999999996</v>
      </c>
      <c r="F161" s="201">
        <v>175.89999999999998</v>
      </c>
      <c r="G161" s="222">
        <v>44.8</v>
      </c>
      <c r="H161" s="203">
        <v>16</v>
      </c>
      <c r="I161" s="203">
        <v>1</v>
      </c>
      <c r="J161" s="203">
        <v>6.1</v>
      </c>
      <c r="K161" s="203">
        <v>11.6</v>
      </c>
      <c r="L161" s="203">
        <v>0.3</v>
      </c>
      <c r="M161" s="203"/>
      <c r="N161" s="203">
        <v>14.8</v>
      </c>
      <c r="O161" s="203">
        <v>1.8</v>
      </c>
      <c r="P161" s="203">
        <v>13.4</v>
      </c>
      <c r="Q161" s="203">
        <v>11.6</v>
      </c>
      <c r="R161" s="203">
        <v>2.8</v>
      </c>
      <c r="S161" s="203">
        <v>2</v>
      </c>
      <c r="T161" s="203">
        <v>7.6</v>
      </c>
      <c r="U161" s="201">
        <v>27.2</v>
      </c>
      <c r="V161" s="201">
        <v>0</v>
      </c>
      <c r="W161" s="201">
        <v>4.8</v>
      </c>
      <c r="X161" s="201">
        <v>10.1</v>
      </c>
      <c r="Y161" s="199"/>
    </row>
    <row r="162" spans="1:25">
      <c r="A162" s="196">
        <v>154</v>
      </c>
      <c r="B162" s="200" t="s">
        <v>290</v>
      </c>
      <c r="C162" s="201">
        <v>178</v>
      </c>
      <c r="D162" s="205">
        <v>161.5</v>
      </c>
      <c r="E162" s="201">
        <v>2.2999999999999998</v>
      </c>
      <c r="F162" s="201">
        <v>14.2</v>
      </c>
      <c r="G162" s="223">
        <v>6.8</v>
      </c>
      <c r="H162" s="203">
        <v>1.6</v>
      </c>
      <c r="I162" s="203">
        <v>0.1</v>
      </c>
      <c r="J162" s="203">
        <v>0.4</v>
      </c>
      <c r="K162" s="203">
        <v>4</v>
      </c>
      <c r="L162" s="203"/>
      <c r="M162" s="203"/>
      <c r="N162" s="203"/>
      <c r="O162" s="203"/>
      <c r="P162" s="203"/>
      <c r="Q162" s="203"/>
      <c r="R162" s="203"/>
      <c r="S162" s="203"/>
      <c r="T162" s="203">
        <v>0.1</v>
      </c>
      <c r="U162" s="201">
        <v>1.2</v>
      </c>
      <c r="V162" s="201">
        <v>0</v>
      </c>
      <c r="W162" s="201"/>
      <c r="X162" s="201"/>
      <c r="Y162" s="199"/>
    </row>
    <row r="163" spans="1:25" s="141" customFormat="1">
      <c r="A163" s="196">
        <v>155</v>
      </c>
      <c r="B163" s="197" t="s">
        <v>82</v>
      </c>
      <c r="C163" s="198">
        <v>1263.7</v>
      </c>
      <c r="D163" s="198">
        <v>983.7</v>
      </c>
      <c r="E163" s="198">
        <v>14.399999999999999</v>
      </c>
      <c r="F163" s="198">
        <v>265.60000000000002</v>
      </c>
      <c r="G163" s="198">
        <v>83.4</v>
      </c>
      <c r="H163" s="198">
        <v>26.4</v>
      </c>
      <c r="I163" s="198">
        <v>1.3</v>
      </c>
      <c r="J163" s="198">
        <v>9.3000000000000007</v>
      </c>
      <c r="K163" s="198">
        <v>8.5</v>
      </c>
      <c r="L163" s="198">
        <v>0.1</v>
      </c>
      <c r="M163" s="198">
        <v>0</v>
      </c>
      <c r="N163" s="198">
        <v>10</v>
      </c>
      <c r="O163" s="198">
        <v>2.2999999999999998</v>
      </c>
      <c r="P163" s="198">
        <v>20.7</v>
      </c>
      <c r="Q163" s="198">
        <v>44.6</v>
      </c>
      <c r="R163" s="198">
        <v>7</v>
      </c>
      <c r="S163" s="198">
        <v>5.9</v>
      </c>
      <c r="T163" s="198">
        <v>3.3</v>
      </c>
      <c r="U163" s="198">
        <v>29.300000000000004</v>
      </c>
      <c r="V163" s="198">
        <v>0</v>
      </c>
      <c r="W163" s="198">
        <v>10.5</v>
      </c>
      <c r="X163" s="198">
        <v>3</v>
      </c>
      <c r="Y163" s="199"/>
    </row>
    <row r="164" spans="1:25">
      <c r="A164" s="196">
        <v>156</v>
      </c>
      <c r="B164" s="200" t="s">
        <v>269</v>
      </c>
      <c r="C164" s="201">
        <v>628.80000000000007</v>
      </c>
      <c r="D164" s="201">
        <v>528.4</v>
      </c>
      <c r="E164" s="201">
        <v>7.7</v>
      </c>
      <c r="F164" s="201">
        <v>92.700000000000017</v>
      </c>
      <c r="G164" s="201">
        <v>14.4</v>
      </c>
      <c r="H164" s="201">
        <v>5.4</v>
      </c>
      <c r="I164" s="201">
        <v>0.8</v>
      </c>
      <c r="J164" s="201">
        <v>3.2</v>
      </c>
      <c r="K164" s="201">
        <v>4.8</v>
      </c>
      <c r="L164" s="201">
        <v>0</v>
      </c>
      <c r="M164" s="201">
        <v>0</v>
      </c>
      <c r="N164" s="201">
        <v>3.5</v>
      </c>
      <c r="O164" s="201">
        <v>0.4</v>
      </c>
      <c r="P164" s="201">
        <v>11.7</v>
      </c>
      <c r="Q164" s="201">
        <v>28.6</v>
      </c>
      <c r="R164" s="201">
        <v>4</v>
      </c>
      <c r="S164" s="201">
        <v>5.4</v>
      </c>
      <c r="T164" s="201">
        <v>0.4</v>
      </c>
      <c r="U164" s="201">
        <v>2.6</v>
      </c>
      <c r="V164" s="201">
        <v>0</v>
      </c>
      <c r="W164" s="201">
        <v>7.5</v>
      </c>
      <c r="X164" s="201">
        <v>0</v>
      </c>
      <c r="Y164" s="199"/>
    </row>
    <row r="165" spans="1:25" s="176" customFormat="1" ht="24">
      <c r="A165" s="196">
        <v>157</v>
      </c>
      <c r="B165" s="202" t="s">
        <v>270</v>
      </c>
      <c r="C165" s="224">
        <v>352</v>
      </c>
      <c r="D165" s="225">
        <v>200</v>
      </c>
      <c r="E165" s="224">
        <v>2.9</v>
      </c>
      <c r="F165" s="201">
        <v>149.1</v>
      </c>
      <c r="G165" s="226">
        <v>64</v>
      </c>
      <c r="H165" s="226">
        <v>17</v>
      </c>
      <c r="I165" s="226">
        <v>0.5</v>
      </c>
      <c r="J165" s="226">
        <v>5.0999999999999996</v>
      </c>
      <c r="K165" s="226">
        <v>3.7</v>
      </c>
      <c r="L165" s="226">
        <v>0.1</v>
      </c>
      <c r="M165" s="226"/>
      <c r="N165" s="226">
        <v>6.5</v>
      </c>
      <c r="O165" s="226">
        <v>1.5</v>
      </c>
      <c r="P165" s="226">
        <v>5</v>
      </c>
      <c r="Q165" s="226">
        <v>10</v>
      </c>
      <c r="R165" s="226">
        <v>2</v>
      </c>
      <c r="S165" s="226">
        <v>0.5</v>
      </c>
      <c r="T165" s="226">
        <v>2.6</v>
      </c>
      <c r="U165" s="201">
        <v>24.6</v>
      </c>
      <c r="V165" s="201"/>
      <c r="W165" s="201">
        <v>3</v>
      </c>
      <c r="X165" s="201">
        <v>3</v>
      </c>
      <c r="Y165" s="199"/>
    </row>
    <row r="166" spans="1:25">
      <c r="A166" s="196">
        <v>158</v>
      </c>
      <c r="B166" s="200" t="s">
        <v>271</v>
      </c>
      <c r="C166" s="201">
        <v>162.90000000000003</v>
      </c>
      <c r="D166" s="205">
        <v>158.30000000000001</v>
      </c>
      <c r="E166" s="201">
        <v>2.2999999999999998</v>
      </c>
      <c r="F166" s="201">
        <v>2.2999999999999998</v>
      </c>
      <c r="G166" s="203"/>
      <c r="H166" s="203"/>
      <c r="I166" s="203"/>
      <c r="J166" s="203"/>
      <c r="K166" s="203"/>
      <c r="L166" s="203"/>
      <c r="M166" s="203"/>
      <c r="N166" s="203"/>
      <c r="O166" s="203">
        <v>0.4</v>
      </c>
      <c r="P166" s="203"/>
      <c r="Q166" s="203"/>
      <c r="R166" s="203"/>
      <c r="S166" s="203"/>
      <c r="T166" s="203">
        <v>0.3</v>
      </c>
      <c r="U166" s="201">
        <v>1.6</v>
      </c>
      <c r="V166" s="201">
        <v>0</v>
      </c>
      <c r="W166" s="201"/>
      <c r="X166" s="201"/>
      <c r="Y166" s="199"/>
    </row>
    <row r="167" spans="1:25">
      <c r="A167" s="196">
        <v>159</v>
      </c>
      <c r="B167" s="200" t="s">
        <v>290</v>
      </c>
      <c r="C167" s="201">
        <v>120</v>
      </c>
      <c r="D167" s="205">
        <v>97</v>
      </c>
      <c r="E167" s="201">
        <v>1.5</v>
      </c>
      <c r="F167" s="201">
        <v>21.5</v>
      </c>
      <c r="G167" s="203">
        <v>5</v>
      </c>
      <c r="H167" s="203">
        <v>4</v>
      </c>
      <c r="I167" s="203"/>
      <c r="J167" s="203">
        <v>1</v>
      </c>
      <c r="K167" s="203"/>
      <c r="L167" s="203"/>
      <c r="M167" s="203"/>
      <c r="N167" s="203"/>
      <c r="O167" s="203"/>
      <c r="P167" s="203">
        <v>4</v>
      </c>
      <c r="Q167" s="203">
        <v>6</v>
      </c>
      <c r="R167" s="203">
        <v>1</v>
      </c>
      <c r="S167" s="203"/>
      <c r="T167" s="203"/>
      <c r="U167" s="201">
        <v>0.5</v>
      </c>
      <c r="V167" s="201">
        <v>0</v>
      </c>
      <c r="W167" s="201"/>
      <c r="X167" s="201"/>
      <c r="Y167" s="199"/>
    </row>
    <row r="168" spans="1:25" s="141" customFormat="1">
      <c r="A168" s="196">
        <v>160</v>
      </c>
      <c r="B168" s="197" t="s">
        <v>296</v>
      </c>
      <c r="C168" s="198">
        <v>1241.8999999999999</v>
      </c>
      <c r="D168" s="198">
        <v>945.3</v>
      </c>
      <c r="E168" s="198">
        <v>13.700000000000001</v>
      </c>
      <c r="F168" s="198">
        <v>282.89999999999998</v>
      </c>
      <c r="G168" s="198">
        <v>69.5</v>
      </c>
      <c r="H168" s="198">
        <v>16.2</v>
      </c>
      <c r="I168" s="198">
        <v>4</v>
      </c>
      <c r="J168" s="198">
        <v>11.3</v>
      </c>
      <c r="K168" s="198">
        <v>10.6</v>
      </c>
      <c r="L168" s="198">
        <v>0.79999999999999993</v>
      </c>
      <c r="M168" s="198">
        <v>0</v>
      </c>
      <c r="N168" s="198">
        <v>16.899999999999999</v>
      </c>
      <c r="O168" s="198">
        <v>4.0999999999999996</v>
      </c>
      <c r="P168" s="198">
        <v>13.6</v>
      </c>
      <c r="Q168" s="198">
        <v>45.6</v>
      </c>
      <c r="R168" s="198">
        <v>6.5</v>
      </c>
      <c r="S168" s="198">
        <v>4.5</v>
      </c>
      <c r="T168" s="198">
        <v>4.8</v>
      </c>
      <c r="U168" s="198">
        <v>52.399999999999991</v>
      </c>
      <c r="V168" s="198">
        <v>0</v>
      </c>
      <c r="W168" s="198">
        <v>15.1</v>
      </c>
      <c r="X168" s="198">
        <v>7</v>
      </c>
      <c r="Y168" s="199"/>
    </row>
    <row r="169" spans="1:25">
      <c r="A169" s="196">
        <v>161</v>
      </c>
      <c r="B169" s="200" t="s">
        <v>269</v>
      </c>
      <c r="C169" s="201">
        <v>638.29999999999995</v>
      </c>
      <c r="D169" s="201">
        <v>529.4</v>
      </c>
      <c r="E169" s="201">
        <v>7.7</v>
      </c>
      <c r="F169" s="201">
        <v>101.19999999999999</v>
      </c>
      <c r="G169" s="201">
        <v>24.7</v>
      </c>
      <c r="H169" s="201">
        <v>5.2</v>
      </c>
      <c r="I169" s="201">
        <v>1</v>
      </c>
      <c r="J169" s="201">
        <v>2.2999999999999998</v>
      </c>
      <c r="K169" s="201">
        <v>4.5999999999999996</v>
      </c>
      <c r="L169" s="201">
        <v>0.1</v>
      </c>
      <c r="M169" s="201">
        <v>0</v>
      </c>
      <c r="N169" s="201">
        <v>1.9</v>
      </c>
      <c r="O169" s="201">
        <v>0.3</v>
      </c>
      <c r="P169" s="201">
        <v>8.6</v>
      </c>
      <c r="Q169" s="201">
        <v>28.6</v>
      </c>
      <c r="R169" s="201">
        <v>4</v>
      </c>
      <c r="S169" s="201">
        <v>4.5</v>
      </c>
      <c r="T169" s="201">
        <v>0.5</v>
      </c>
      <c r="U169" s="201">
        <v>1.8</v>
      </c>
      <c r="V169" s="201">
        <v>0</v>
      </c>
      <c r="W169" s="201">
        <v>13.1</v>
      </c>
      <c r="X169" s="201">
        <v>0</v>
      </c>
      <c r="Y169" s="199"/>
    </row>
    <row r="170" spans="1:25" ht="22.15" customHeight="1">
      <c r="A170" s="196">
        <v>162</v>
      </c>
      <c r="B170" s="202" t="s">
        <v>270</v>
      </c>
      <c r="C170" s="201">
        <v>332</v>
      </c>
      <c r="D170" s="205">
        <v>160</v>
      </c>
      <c r="E170" s="201">
        <v>2.2999999999999998</v>
      </c>
      <c r="F170" s="201">
        <v>169.7</v>
      </c>
      <c r="G170" s="203">
        <v>43.2</v>
      </c>
      <c r="H170" s="203">
        <v>10</v>
      </c>
      <c r="I170" s="203">
        <v>3</v>
      </c>
      <c r="J170" s="203">
        <v>9</v>
      </c>
      <c r="K170" s="203">
        <v>6</v>
      </c>
      <c r="L170" s="203">
        <v>0.7</v>
      </c>
      <c r="M170" s="203"/>
      <c r="N170" s="203">
        <v>15</v>
      </c>
      <c r="O170" s="203">
        <v>3</v>
      </c>
      <c r="P170" s="203">
        <v>4</v>
      </c>
      <c r="Q170" s="203">
        <v>13</v>
      </c>
      <c r="R170" s="203">
        <v>2</v>
      </c>
      <c r="S170" s="203"/>
      <c r="T170" s="203">
        <v>4</v>
      </c>
      <c r="U170" s="201">
        <v>47.8</v>
      </c>
      <c r="V170" s="201">
        <v>0</v>
      </c>
      <c r="W170" s="201">
        <v>2</v>
      </c>
      <c r="X170" s="201">
        <v>7</v>
      </c>
      <c r="Y170" s="199"/>
    </row>
    <row r="171" spans="1:25">
      <c r="A171" s="196">
        <v>163</v>
      </c>
      <c r="B171" s="200" t="s">
        <v>271</v>
      </c>
      <c r="C171" s="201">
        <v>129.6</v>
      </c>
      <c r="D171" s="205">
        <v>125.9</v>
      </c>
      <c r="E171" s="201">
        <v>1.8</v>
      </c>
      <c r="F171" s="201">
        <v>1.9</v>
      </c>
      <c r="G171" s="203"/>
      <c r="H171" s="203"/>
      <c r="I171" s="203"/>
      <c r="J171" s="203"/>
      <c r="K171" s="203"/>
      <c r="L171" s="203"/>
      <c r="M171" s="203"/>
      <c r="N171" s="203"/>
      <c r="O171" s="203">
        <v>0.3</v>
      </c>
      <c r="P171" s="203"/>
      <c r="Q171" s="203"/>
      <c r="R171" s="203"/>
      <c r="S171" s="203"/>
      <c r="T171" s="203">
        <v>0.3</v>
      </c>
      <c r="U171" s="201">
        <v>1.3</v>
      </c>
      <c r="V171" s="201">
        <v>0</v>
      </c>
      <c r="W171" s="201"/>
      <c r="X171" s="201"/>
      <c r="Y171" s="199"/>
    </row>
    <row r="172" spans="1:25">
      <c r="A172" s="196">
        <v>164</v>
      </c>
      <c r="B172" s="200" t="s">
        <v>290</v>
      </c>
      <c r="C172" s="201">
        <v>142</v>
      </c>
      <c r="D172" s="205">
        <v>130</v>
      </c>
      <c r="E172" s="201">
        <v>1.9</v>
      </c>
      <c r="F172" s="201">
        <v>10.1</v>
      </c>
      <c r="G172" s="203">
        <v>1.6</v>
      </c>
      <c r="H172" s="203">
        <v>1</v>
      </c>
      <c r="I172" s="203"/>
      <c r="J172" s="203"/>
      <c r="K172" s="203"/>
      <c r="L172" s="203"/>
      <c r="M172" s="203"/>
      <c r="N172" s="203"/>
      <c r="O172" s="203">
        <v>0.5</v>
      </c>
      <c r="P172" s="203">
        <v>1</v>
      </c>
      <c r="Q172" s="203">
        <v>4</v>
      </c>
      <c r="R172" s="203">
        <v>0.5</v>
      </c>
      <c r="S172" s="203"/>
      <c r="T172" s="203"/>
      <c r="U172" s="201">
        <v>1.5</v>
      </c>
      <c r="V172" s="201">
        <v>0</v>
      </c>
      <c r="W172" s="201"/>
      <c r="X172" s="201"/>
      <c r="Y172" s="199"/>
    </row>
    <row r="173" spans="1:25" s="208" customFormat="1">
      <c r="A173" s="196">
        <v>165</v>
      </c>
      <c r="B173" s="227" t="s">
        <v>84</v>
      </c>
      <c r="C173" s="207">
        <v>2788.9</v>
      </c>
      <c r="D173" s="207">
        <v>2265.8000000000002</v>
      </c>
      <c r="E173" s="207">
        <v>32.9</v>
      </c>
      <c r="F173" s="207">
        <v>490.2</v>
      </c>
      <c r="G173" s="207">
        <v>27.4</v>
      </c>
      <c r="H173" s="207">
        <v>1.6</v>
      </c>
      <c r="I173" s="207">
        <v>0.8</v>
      </c>
      <c r="J173" s="207">
        <v>71.2</v>
      </c>
      <c r="K173" s="207">
        <v>4.6000000000000005</v>
      </c>
      <c r="L173" s="207">
        <v>0.1</v>
      </c>
      <c r="M173" s="207">
        <v>0</v>
      </c>
      <c r="N173" s="207">
        <v>5</v>
      </c>
      <c r="O173" s="207">
        <v>27.4</v>
      </c>
      <c r="P173" s="207">
        <v>19.5</v>
      </c>
      <c r="Q173" s="207">
        <v>13.5</v>
      </c>
      <c r="R173" s="207">
        <v>6</v>
      </c>
      <c r="S173" s="207">
        <v>5.9</v>
      </c>
      <c r="T173" s="207">
        <v>0.7</v>
      </c>
      <c r="U173" s="207">
        <v>282.3</v>
      </c>
      <c r="V173" s="207">
        <v>0</v>
      </c>
      <c r="W173" s="207">
        <v>24.2</v>
      </c>
      <c r="X173" s="207">
        <v>0</v>
      </c>
      <c r="Y173" s="199"/>
    </row>
    <row r="174" spans="1:25" s="209" customFormat="1">
      <c r="A174" s="196">
        <v>166</v>
      </c>
      <c r="B174" s="200" t="s">
        <v>269</v>
      </c>
      <c r="C174" s="216">
        <v>1657.7</v>
      </c>
      <c r="D174" s="216">
        <v>1249</v>
      </c>
      <c r="E174" s="216">
        <v>18.2</v>
      </c>
      <c r="F174" s="216">
        <v>390.5</v>
      </c>
      <c r="G174" s="216">
        <v>0</v>
      </c>
      <c r="H174" s="216">
        <v>0.3</v>
      </c>
      <c r="I174" s="216">
        <v>0</v>
      </c>
      <c r="J174" s="216">
        <v>67.7</v>
      </c>
      <c r="K174" s="216">
        <v>1</v>
      </c>
      <c r="L174" s="216">
        <v>0.1</v>
      </c>
      <c r="M174" s="216">
        <v>0</v>
      </c>
      <c r="N174" s="216">
        <v>5</v>
      </c>
      <c r="O174" s="216">
        <v>2</v>
      </c>
      <c r="P174" s="216">
        <v>19.5</v>
      </c>
      <c r="Q174" s="216">
        <v>13.5</v>
      </c>
      <c r="R174" s="216">
        <v>6</v>
      </c>
      <c r="S174" s="216">
        <v>5.9</v>
      </c>
      <c r="T174" s="216">
        <v>0.7</v>
      </c>
      <c r="U174" s="216">
        <v>245.4</v>
      </c>
      <c r="V174" s="216">
        <v>0</v>
      </c>
      <c r="W174" s="216">
        <v>23.4</v>
      </c>
      <c r="X174" s="216">
        <v>0</v>
      </c>
      <c r="Y174" s="199"/>
    </row>
    <row r="175" spans="1:25" s="209" customFormat="1">
      <c r="A175" s="196">
        <v>167</v>
      </c>
      <c r="B175" s="200" t="s">
        <v>297</v>
      </c>
      <c r="C175" s="201">
        <v>68</v>
      </c>
      <c r="D175" s="210"/>
      <c r="E175" s="201">
        <v>0</v>
      </c>
      <c r="F175" s="201">
        <v>68</v>
      </c>
      <c r="G175" s="211">
        <v>25.9</v>
      </c>
      <c r="H175" s="211">
        <v>1</v>
      </c>
      <c r="I175" s="211">
        <v>0.8</v>
      </c>
      <c r="J175" s="211">
        <v>3.2</v>
      </c>
      <c r="K175" s="211">
        <v>3.2</v>
      </c>
      <c r="L175" s="211"/>
      <c r="M175" s="211"/>
      <c r="N175" s="211"/>
      <c r="O175" s="211"/>
      <c r="P175" s="211"/>
      <c r="Q175" s="211"/>
      <c r="R175" s="211"/>
      <c r="S175" s="211"/>
      <c r="T175" s="211"/>
      <c r="U175" s="216">
        <v>33.9</v>
      </c>
      <c r="V175" s="216">
        <v>0</v>
      </c>
      <c r="W175" s="216">
        <v>0</v>
      </c>
      <c r="X175" s="228"/>
      <c r="Y175" s="199"/>
    </row>
    <row r="176" spans="1:25" s="209" customFormat="1" ht="24">
      <c r="A176" s="196">
        <v>168</v>
      </c>
      <c r="B176" s="202" t="s">
        <v>270</v>
      </c>
      <c r="C176" s="201">
        <v>6.3</v>
      </c>
      <c r="D176" s="210"/>
      <c r="E176" s="201"/>
      <c r="F176" s="201">
        <v>6.3</v>
      </c>
      <c r="G176" s="211">
        <v>1.5</v>
      </c>
      <c r="H176" s="211">
        <v>0.3</v>
      </c>
      <c r="I176" s="211"/>
      <c r="J176" s="211">
        <v>0.3</v>
      </c>
      <c r="K176" s="211">
        <v>0.4</v>
      </c>
      <c r="L176" s="211"/>
      <c r="M176" s="211"/>
      <c r="N176" s="211"/>
      <c r="O176" s="211"/>
      <c r="P176" s="211"/>
      <c r="Q176" s="211"/>
      <c r="R176" s="211"/>
      <c r="S176" s="211"/>
      <c r="T176" s="211"/>
      <c r="U176" s="216">
        <v>3</v>
      </c>
      <c r="V176" s="216">
        <v>0</v>
      </c>
      <c r="W176" s="216">
        <v>0.8</v>
      </c>
      <c r="X176" s="228"/>
      <c r="Y176" s="199"/>
    </row>
    <row r="177" spans="1:25" s="209" customFormat="1">
      <c r="A177" s="196">
        <v>169</v>
      </c>
      <c r="B177" s="200" t="s">
        <v>290</v>
      </c>
      <c r="C177" s="201">
        <v>1056.9000000000001</v>
      </c>
      <c r="D177" s="210">
        <v>1016.8</v>
      </c>
      <c r="E177" s="201">
        <v>14.7</v>
      </c>
      <c r="F177" s="201">
        <v>25.4</v>
      </c>
      <c r="G177" s="211"/>
      <c r="H177" s="211"/>
      <c r="I177" s="211"/>
      <c r="J177" s="211"/>
      <c r="K177" s="211"/>
      <c r="L177" s="211"/>
      <c r="M177" s="211"/>
      <c r="N177" s="211"/>
      <c r="O177" s="211">
        <v>25.4</v>
      </c>
      <c r="P177" s="211"/>
      <c r="Q177" s="211"/>
      <c r="R177" s="211"/>
      <c r="S177" s="211"/>
      <c r="T177" s="211"/>
      <c r="U177" s="216"/>
      <c r="V177" s="216"/>
      <c r="W177" s="216"/>
      <c r="X177" s="228"/>
      <c r="Y177" s="199"/>
    </row>
    <row r="178" spans="1:25" s="141" customFormat="1">
      <c r="A178" s="196">
        <v>170</v>
      </c>
      <c r="B178" s="197" t="s">
        <v>298</v>
      </c>
      <c r="C178" s="198">
        <v>724.6</v>
      </c>
      <c r="D178" s="198">
        <v>484.7</v>
      </c>
      <c r="E178" s="198">
        <v>7.3</v>
      </c>
      <c r="F178" s="198">
        <v>232.6</v>
      </c>
      <c r="G178" s="198">
        <v>0</v>
      </c>
      <c r="H178" s="198">
        <v>0.3</v>
      </c>
      <c r="I178" s="198">
        <v>2.5</v>
      </c>
      <c r="J178" s="198">
        <v>5.0999999999999996</v>
      </c>
      <c r="K178" s="198">
        <v>0</v>
      </c>
      <c r="L178" s="198">
        <v>0.2</v>
      </c>
      <c r="M178" s="198">
        <v>0</v>
      </c>
      <c r="N178" s="198">
        <v>64.099999999999994</v>
      </c>
      <c r="O178" s="198">
        <v>1</v>
      </c>
      <c r="P178" s="198">
        <v>2.4</v>
      </c>
      <c r="Q178" s="198">
        <v>1.7</v>
      </c>
      <c r="R178" s="198">
        <v>0.4</v>
      </c>
      <c r="S178" s="198">
        <v>0</v>
      </c>
      <c r="T178" s="198">
        <v>4.5999999999999996</v>
      </c>
      <c r="U178" s="198">
        <v>142</v>
      </c>
      <c r="V178" s="198">
        <v>0</v>
      </c>
      <c r="W178" s="198">
        <v>8</v>
      </c>
      <c r="X178" s="198">
        <v>0.3</v>
      </c>
      <c r="Y178" s="199"/>
    </row>
    <row r="179" spans="1:25">
      <c r="A179" s="196">
        <v>171</v>
      </c>
      <c r="B179" s="200" t="s">
        <v>269</v>
      </c>
      <c r="C179" s="201">
        <v>175.3</v>
      </c>
      <c r="D179" s="201">
        <v>105.7</v>
      </c>
      <c r="E179" s="201">
        <v>1.5</v>
      </c>
      <c r="F179" s="201">
        <v>68.099999999999994</v>
      </c>
      <c r="G179" s="201">
        <v>0</v>
      </c>
      <c r="H179" s="201">
        <v>0</v>
      </c>
      <c r="I179" s="201">
        <v>0</v>
      </c>
      <c r="J179" s="201">
        <v>0</v>
      </c>
      <c r="K179" s="201">
        <v>0</v>
      </c>
      <c r="L179" s="201">
        <v>0</v>
      </c>
      <c r="M179" s="201">
        <v>0</v>
      </c>
      <c r="N179" s="201">
        <v>62</v>
      </c>
      <c r="O179" s="201">
        <v>0</v>
      </c>
      <c r="P179" s="201">
        <v>0</v>
      </c>
      <c r="Q179" s="201">
        <v>0</v>
      </c>
      <c r="R179" s="201">
        <v>0</v>
      </c>
      <c r="S179" s="201">
        <v>0</v>
      </c>
      <c r="T179" s="201">
        <v>0</v>
      </c>
      <c r="U179" s="201">
        <v>5.6</v>
      </c>
      <c r="V179" s="201">
        <v>0</v>
      </c>
      <c r="W179" s="201">
        <v>0.5</v>
      </c>
      <c r="X179" s="201">
        <v>0</v>
      </c>
      <c r="Y179" s="199"/>
    </row>
    <row r="180" spans="1:25" ht="22.15" customHeight="1">
      <c r="A180" s="196">
        <v>172</v>
      </c>
      <c r="B180" s="202" t="s">
        <v>270</v>
      </c>
      <c r="C180" s="201">
        <v>14.6</v>
      </c>
      <c r="D180" s="205">
        <v>7</v>
      </c>
      <c r="E180" s="201">
        <v>0.2</v>
      </c>
      <c r="F180" s="201">
        <v>7.3999999999999995</v>
      </c>
      <c r="G180" s="203"/>
      <c r="H180" s="203"/>
      <c r="I180" s="203"/>
      <c r="J180" s="203"/>
      <c r="K180" s="203"/>
      <c r="L180" s="203"/>
      <c r="M180" s="203"/>
      <c r="N180" s="203">
        <v>2.1</v>
      </c>
      <c r="O180" s="203"/>
      <c r="P180" s="203"/>
      <c r="Q180" s="203"/>
      <c r="R180" s="203"/>
      <c r="S180" s="203"/>
      <c r="T180" s="203"/>
      <c r="U180" s="201">
        <v>5</v>
      </c>
      <c r="V180" s="201">
        <v>0</v>
      </c>
      <c r="W180" s="201"/>
      <c r="X180" s="201">
        <v>0.3</v>
      </c>
      <c r="Y180" s="199"/>
    </row>
    <row r="181" spans="1:25">
      <c r="A181" s="196">
        <v>173</v>
      </c>
      <c r="B181" s="200" t="s">
        <v>290</v>
      </c>
      <c r="C181" s="201">
        <v>534.70000000000005</v>
      </c>
      <c r="D181" s="201">
        <v>372</v>
      </c>
      <c r="E181" s="201">
        <v>5.6</v>
      </c>
      <c r="F181" s="201">
        <v>157.1</v>
      </c>
      <c r="G181" s="203"/>
      <c r="H181" s="203">
        <v>0.3</v>
      </c>
      <c r="I181" s="203">
        <v>2.5</v>
      </c>
      <c r="J181" s="203">
        <v>5.0999999999999996</v>
      </c>
      <c r="K181" s="203"/>
      <c r="L181" s="203">
        <v>0.2</v>
      </c>
      <c r="M181" s="203"/>
      <c r="N181" s="203"/>
      <c r="O181" s="203">
        <v>1</v>
      </c>
      <c r="P181" s="203">
        <v>2.4</v>
      </c>
      <c r="Q181" s="203">
        <v>1.7</v>
      </c>
      <c r="R181" s="203">
        <v>0.4</v>
      </c>
      <c r="S181" s="203">
        <v>0</v>
      </c>
      <c r="T181" s="203">
        <v>4.5999999999999996</v>
      </c>
      <c r="U181" s="201">
        <v>131.4</v>
      </c>
      <c r="V181" s="201"/>
      <c r="W181" s="201">
        <v>7.5</v>
      </c>
      <c r="X181" s="201"/>
      <c r="Y181" s="199"/>
    </row>
    <row r="182" spans="1:25" s="141" customFormat="1">
      <c r="A182" s="196">
        <v>174</v>
      </c>
      <c r="B182" s="197" t="s">
        <v>86</v>
      </c>
      <c r="C182" s="198">
        <v>211.2</v>
      </c>
      <c r="D182" s="198">
        <v>193.7</v>
      </c>
      <c r="E182" s="198">
        <v>3.9</v>
      </c>
      <c r="F182" s="198">
        <v>13.600000000000001</v>
      </c>
      <c r="G182" s="198">
        <v>0</v>
      </c>
      <c r="H182" s="198">
        <v>0</v>
      </c>
      <c r="I182" s="198">
        <v>0.3</v>
      </c>
      <c r="J182" s="198">
        <v>1.5</v>
      </c>
      <c r="K182" s="198">
        <v>0</v>
      </c>
      <c r="L182" s="198">
        <v>0.5</v>
      </c>
      <c r="M182" s="198">
        <v>0</v>
      </c>
      <c r="N182" s="198">
        <v>0.1</v>
      </c>
      <c r="O182" s="198">
        <v>2.6</v>
      </c>
      <c r="P182" s="198">
        <v>0.7</v>
      </c>
      <c r="Q182" s="198">
        <v>2.1</v>
      </c>
      <c r="R182" s="198">
        <v>0.1</v>
      </c>
      <c r="S182" s="198">
        <v>0.1</v>
      </c>
      <c r="T182" s="198">
        <v>0.9</v>
      </c>
      <c r="U182" s="198">
        <v>3.7</v>
      </c>
      <c r="V182" s="198">
        <v>0</v>
      </c>
      <c r="W182" s="198">
        <v>1</v>
      </c>
      <c r="X182" s="198">
        <v>0</v>
      </c>
      <c r="Y182" s="199"/>
    </row>
    <row r="183" spans="1:25" s="141" customFormat="1">
      <c r="A183" s="196">
        <v>175</v>
      </c>
      <c r="B183" s="212" t="s">
        <v>299</v>
      </c>
      <c r="C183" s="204">
        <v>15401.4</v>
      </c>
      <c r="D183" s="204">
        <v>12126.400000000001</v>
      </c>
      <c r="E183" s="204">
        <v>179.2</v>
      </c>
      <c r="F183" s="204">
        <v>3095.7999999999997</v>
      </c>
      <c r="G183" s="204">
        <v>226.5</v>
      </c>
      <c r="H183" s="204">
        <v>71.2</v>
      </c>
      <c r="I183" s="204">
        <v>33</v>
      </c>
      <c r="J183" s="204">
        <v>201.1</v>
      </c>
      <c r="K183" s="204">
        <v>47.8</v>
      </c>
      <c r="L183" s="204">
        <v>6.8</v>
      </c>
      <c r="M183" s="204">
        <v>0</v>
      </c>
      <c r="N183" s="204">
        <v>187.00000000000003</v>
      </c>
      <c r="O183" s="204">
        <v>49.2</v>
      </c>
      <c r="P183" s="204">
        <v>196.6</v>
      </c>
      <c r="Q183" s="204">
        <v>277.39999999999998</v>
      </c>
      <c r="R183" s="204">
        <v>39.800000000000004</v>
      </c>
      <c r="S183" s="204">
        <v>34.400000000000006</v>
      </c>
      <c r="T183" s="204">
        <v>42.099999999999994</v>
      </c>
      <c r="U183" s="204">
        <v>1257.7</v>
      </c>
      <c r="V183" s="204">
        <v>245.5</v>
      </c>
      <c r="W183" s="204">
        <v>140.69999999999999</v>
      </c>
      <c r="X183" s="204">
        <v>39</v>
      </c>
      <c r="Y183" s="199"/>
    </row>
    <row r="184" spans="1:25" s="141" customFormat="1" ht="24">
      <c r="A184" s="196">
        <v>176</v>
      </c>
      <c r="B184" s="213" t="s">
        <v>269</v>
      </c>
      <c r="C184" s="204">
        <v>9841</v>
      </c>
      <c r="D184" s="204">
        <v>7698.7000000000007</v>
      </c>
      <c r="E184" s="204">
        <v>113.3</v>
      </c>
      <c r="F184" s="204">
        <v>2029</v>
      </c>
      <c r="G184" s="204">
        <v>59.6</v>
      </c>
      <c r="H184" s="204">
        <v>19.300000000000004</v>
      </c>
      <c r="I184" s="204">
        <v>23.900000000000002</v>
      </c>
      <c r="J184" s="204">
        <v>100.69999999999999</v>
      </c>
      <c r="K184" s="204">
        <v>15.599999999999998</v>
      </c>
      <c r="L184" s="204">
        <v>3.5000000000000004</v>
      </c>
      <c r="M184" s="204">
        <v>0</v>
      </c>
      <c r="N184" s="204">
        <v>114.30000000000001</v>
      </c>
      <c r="O184" s="204">
        <v>12</v>
      </c>
      <c r="P184" s="204">
        <v>139.6</v>
      </c>
      <c r="Q184" s="204">
        <v>206.9</v>
      </c>
      <c r="R184" s="204">
        <v>26.700000000000003</v>
      </c>
      <c r="S184" s="204">
        <v>29</v>
      </c>
      <c r="T184" s="204">
        <v>16</v>
      </c>
      <c r="U184" s="204">
        <v>910</v>
      </c>
      <c r="V184" s="204">
        <v>245.5</v>
      </c>
      <c r="W184" s="204">
        <v>106.4</v>
      </c>
      <c r="X184" s="204">
        <v>0</v>
      </c>
      <c r="Y184" s="199"/>
    </row>
    <row r="185" spans="1:25" s="141" customFormat="1" ht="24">
      <c r="A185" s="196">
        <v>177</v>
      </c>
      <c r="B185" s="213" t="s">
        <v>270</v>
      </c>
      <c r="C185" s="204">
        <v>1361.3</v>
      </c>
      <c r="D185" s="204">
        <v>623.1</v>
      </c>
      <c r="E185" s="204">
        <v>10.5</v>
      </c>
      <c r="F185" s="204">
        <v>727.7</v>
      </c>
      <c r="G185" s="204">
        <v>153.5</v>
      </c>
      <c r="H185" s="204">
        <v>44.199999999999996</v>
      </c>
      <c r="I185" s="204">
        <v>5.5</v>
      </c>
      <c r="J185" s="204">
        <v>56.9</v>
      </c>
      <c r="K185" s="204">
        <v>23.199999999999996</v>
      </c>
      <c r="L185" s="204">
        <v>3.0999999999999996</v>
      </c>
      <c r="M185" s="204">
        <v>0</v>
      </c>
      <c r="N185" s="204">
        <v>62.70000000000001</v>
      </c>
      <c r="O185" s="204">
        <v>8.6</v>
      </c>
      <c r="P185" s="204">
        <v>37.4</v>
      </c>
      <c r="Q185" s="204">
        <v>50.800000000000004</v>
      </c>
      <c r="R185" s="204">
        <v>10</v>
      </c>
      <c r="S185" s="204">
        <v>4.1999999999999993</v>
      </c>
      <c r="T185" s="204">
        <v>19.8</v>
      </c>
      <c r="U185" s="204">
        <v>197.00000000000003</v>
      </c>
      <c r="V185" s="204">
        <v>0</v>
      </c>
      <c r="W185" s="204">
        <v>11.8</v>
      </c>
      <c r="X185" s="204">
        <v>39</v>
      </c>
      <c r="Y185" s="199"/>
    </row>
    <row r="186" spans="1:25" s="141" customFormat="1">
      <c r="A186" s="196">
        <v>178</v>
      </c>
      <c r="B186" s="197" t="s">
        <v>271</v>
      </c>
      <c r="C186" s="204">
        <v>292.5</v>
      </c>
      <c r="D186" s="204">
        <v>284.20000000000005</v>
      </c>
      <c r="E186" s="204">
        <v>4.0999999999999996</v>
      </c>
      <c r="F186" s="204">
        <v>4.1999999999999993</v>
      </c>
      <c r="G186" s="204">
        <v>0</v>
      </c>
      <c r="H186" s="204">
        <v>0</v>
      </c>
      <c r="I186" s="204">
        <v>0</v>
      </c>
      <c r="J186" s="204">
        <v>0</v>
      </c>
      <c r="K186" s="204">
        <v>0</v>
      </c>
      <c r="L186" s="204">
        <v>0</v>
      </c>
      <c r="M186" s="204">
        <v>0</v>
      </c>
      <c r="N186" s="204">
        <v>0</v>
      </c>
      <c r="O186" s="204">
        <v>0.7</v>
      </c>
      <c r="P186" s="204">
        <v>0</v>
      </c>
      <c r="Q186" s="204">
        <v>0</v>
      </c>
      <c r="R186" s="204">
        <v>0</v>
      </c>
      <c r="S186" s="204">
        <v>0</v>
      </c>
      <c r="T186" s="204">
        <v>0.6</v>
      </c>
      <c r="U186" s="204">
        <v>2.9000000000000004</v>
      </c>
      <c r="V186" s="204">
        <v>0</v>
      </c>
      <c r="W186" s="204">
        <v>0</v>
      </c>
      <c r="X186" s="204">
        <v>0</v>
      </c>
      <c r="Y186" s="199"/>
    </row>
    <row r="187" spans="1:25" s="141" customFormat="1">
      <c r="A187" s="196">
        <v>179</v>
      </c>
      <c r="B187" s="197" t="s">
        <v>290</v>
      </c>
      <c r="C187" s="204">
        <v>3906.6</v>
      </c>
      <c r="D187" s="204">
        <v>3520.3999999999996</v>
      </c>
      <c r="E187" s="204">
        <v>51.3</v>
      </c>
      <c r="F187" s="204">
        <v>334.9</v>
      </c>
      <c r="G187" s="204">
        <v>13.399999999999999</v>
      </c>
      <c r="H187" s="204">
        <v>7.7</v>
      </c>
      <c r="I187" s="204">
        <v>3.6</v>
      </c>
      <c r="J187" s="204">
        <v>43.5</v>
      </c>
      <c r="K187" s="204">
        <v>9</v>
      </c>
      <c r="L187" s="204">
        <v>0.2</v>
      </c>
      <c r="M187" s="204">
        <v>0</v>
      </c>
      <c r="N187" s="204">
        <v>10</v>
      </c>
      <c r="O187" s="204">
        <v>27.9</v>
      </c>
      <c r="P187" s="204">
        <v>19.600000000000001</v>
      </c>
      <c r="Q187" s="204">
        <v>19.7</v>
      </c>
      <c r="R187" s="204">
        <v>3.0999999999999996</v>
      </c>
      <c r="S187" s="204">
        <v>1.2</v>
      </c>
      <c r="T187" s="204">
        <v>5.6999999999999993</v>
      </c>
      <c r="U187" s="204">
        <v>147.80000000000001</v>
      </c>
      <c r="V187" s="204">
        <v>0</v>
      </c>
      <c r="W187" s="204">
        <v>22.5</v>
      </c>
      <c r="X187" s="204">
        <v>0</v>
      </c>
      <c r="Y187" s="199"/>
    </row>
    <row r="188" spans="1:25" s="141" customFormat="1">
      <c r="A188" s="196">
        <v>180</v>
      </c>
      <c r="B188" s="197" t="s">
        <v>297</v>
      </c>
      <c r="C188" s="204">
        <v>68</v>
      </c>
      <c r="D188" s="204">
        <v>0</v>
      </c>
      <c r="E188" s="204">
        <v>0</v>
      </c>
      <c r="F188" s="204">
        <v>68</v>
      </c>
      <c r="G188" s="204">
        <v>25.9</v>
      </c>
      <c r="H188" s="204">
        <v>1</v>
      </c>
      <c r="I188" s="204">
        <v>0.8</v>
      </c>
      <c r="J188" s="204">
        <v>3.2</v>
      </c>
      <c r="K188" s="204">
        <v>3.2</v>
      </c>
      <c r="L188" s="204">
        <v>0</v>
      </c>
      <c r="M188" s="204">
        <v>0</v>
      </c>
      <c r="N188" s="204">
        <v>0</v>
      </c>
      <c r="O188" s="204">
        <v>0</v>
      </c>
      <c r="P188" s="204">
        <v>0</v>
      </c>
      <c r="Q188" s="204">
        <v>0</v>
      </c>
      <c r="R188" s="204">
        <v>0</v>
      </c>
      <c r="S188" s="204">
        <v>0</v>
      </c>
      <c r="T188" s="204">
        <v>0</v>
      </c>
      <c r="U188" s="204">
        <v>33.9</v>
      </c>
      <c r="V188" s="204">
        <v>0</v>
      </c>
      <c r="W188" s="204">
        <v>0</v>
      </c>
      <c r="X188" s="204">
        <v>0</v>
      </c>
      <c r="Y188" s="199"/>
    </row>
    <row r="189" spans="1:25" s="141" customFormat="1">
      <c r="A189" s="196">
        <v>181</v>
      </c>
      <c r="B189" s="212" t="s">
        <v>300</v>
      </c>
      <c r="C189" s="198">
        <v>12190.2</v>
      </c>
      <c r="D189" s="198">
        <v>4655.2999999999993</v>
      </c>
      <c r="E189" s="198">
        <v>67.599999999999994</v>
      </c>
      <c r="F189" s="198">
        <v>7467.3</v>
      </c>
      <c r="G189" s="198">
        <v>0</v>
      </c>
      <c r="H189" s="198">
        <v>2</v>
      </c>
      <c r="I189" s="198">
        <v>27</v>
      </c>
      <c r="J189" s="198">
        <v>198.2</v>
      </c>
      <c r="K189" s="198">
        <v>6.5</v>
      </c>
      <c r="L189" s="198">
        <v>12.9</v>
      </c>
      <c r="M189" s="198">
        <v>985.6</v>
      </c>
      <c r="N189" s="198">
        <v>705.8</v>
      </c>
      <c r="O189" s="198">
        <v>13.1</v>
      </c>
      <c r="P189" s="198">
        <v>49.000000000000007</v>
      </c>
      <c r="Q189" s="198">
        <v>125.60000000000001</v>
      </c>
      <c r="R189" s="198">
        <v>5.2000000000000011</v>
      </c>
      <c r="S189" s="198">
        <v>4.3</v>
      </c>
      <c r="T189" s="198">
        <v>219.2</v>
      </c>
      <c r="U189" s="198">
        <v>2679.3999999999996</v>
      </c>
      <c r="V189" s="198">
        <v>2008.3</v>
      </c>
      <c r="W189" s="198">
        <v>50.6</v>
      </c>
      <c r="X189" s="198">
        <v>374.6</v>
      </c>
      <c r="Y189" s="199"/>
    </row>
    <row r="190" spans="1:25">
      <c r="A190" s="196">
        <v>182</v>
      </c>
      <c r="B190" s="200" t="s">
        <v>269</v>
      </c>
      <c r="C190" s="201">
        <v>9748.6</v>
      </c>
      <c r="D190" s="201">
        <v>4198.8999999999996</v>
      </c>
      <c r="E190" s="201">
        <v>61.1</v>
      </c>
      <c r="F190" s="201">
        <v>5488.6</v>
      </c>
      <c r="G190" s="201">
        <v>0</v>
      </c>
      <c r="H190" s="201">
        <v>2</v>
      </c>
      <c r="I190" s="201">
        <v>26.7</v>
      </c>
      <c r="J190" s="201">
        <v>198.2</v>
      </c>
      <c r="K190" s="201">
        <v>6.5</v>
      </c>
      <c r="L190" s="201">
        <v>12.8</v>
      </c>
      <c r="M190" s="201">
        <v>985.6</v>
      </c>
      <c r="N190" s="201">
        <v>372.4</v>
      </c>
      <c r="O190" s="201">
        <v>12</v>
      </c>
      <c r="P190" s="201">
        <v>39.6</v>
      </c>
      <c r="Q190" s="201">
        <v>111</v>
      </c>
      <c r="R190" s="201">
        <v>3.7</v>
      </c>
      <c r="S190" s="201">
        <v>4.3</v>
      </c>
      <c r="T190" s="201">
        <v>213.1</v>
      </c>
      <c r="U190" s="201">
        <v>2036.1</v>
      </c>
      <c r="V190" s="201">
        <v>1042</v>
      </c>
      <c r="W190" s="201">
        <v>48</v>
      </c>
      <c r="X190" s="201">
        <v>374.6</v>
      </c>
      <c r="Y190" s="199"/>
    </row>
    <row r="191" spans="1:25" ht="22.9" customHeight="1">
      <c r="A191" s="196">
        <v>183</v>
      </c>
      <c r="B191" s="202" t="s">
        <v>270</v>
      </c>
      <c r="C191" s="201">
        <v>11.5</v>
      </c>
      <c r="D191" s="205"/>
      <c r="E191" s="201">
        <v>0</v>
      </c>
      <c r="F191" s="201">
        <v>11.5</v>
      </c>
      <c r="G191" s="205"/>
      <c r="H191" s="205"/>
      <c r="I191" s="205"/>
      <c r="J191" s="205"/>
      <c r="K191" s="205"/>
      <c r="L191" s="205"/>
      <c r="M191" s="205"/>
      <c r="N191" s="205"/>
      <c r="O191" s="205"/>
      <c r="P191" s="205">
        <v>2.7</v>
      </c>
      <c r="Q191" s="205">
        <v>8.4</v>
      </c>
      <c r="R191" s="205">
        <v>0.4</v>
      </c>
      <c r="S191" s="205"/>
      <c r="T191" s="205"/>
      <c r="U191" s="201"/>
      <c r="V191" s="201"/>
      <c r="W191" s="201"/>
      <c r="X191" s="201"/>
      <c r="Y191" s="199"/>
    </row>
    <row r="192" spans="1:25">
      <c r="A192" s="196">
        <v>184</v>
      </c>
      <c r="B192" s="200" t="s">
        <v>290</v>
      </c>
      <c r="C192" s="201">
        <v>2430.1</v>
      </c>
      <c r="D192" s="205">
        <v>456.4</v>
      </c>
      <c r="E192" s="201">
        <v>6.5</v>
      </c>
      <c r="F192" s="201">
        <v>1967.1999999999998</v>
      </c>
      <c r="G192" s="205"/>
      <c r="H192" s="205"/>
      <c r="I192" s="205">
        <v>0.3</v>
      </c>
      <c r="J192" s="205"/>
      <c r="K192" s="205"/>
      <c r="L192" s="205">
        <v>0.1</v>
      </c>
      <c r="M192" s="205"/>
      <c r="N192" s="205">
        <v>333.4</v>
      </c>
      <c r="O192" s="205">
        <v>1.1000000000000001</v>
      </c>
      <c r="P192" s="205">
        <v>6.7</v>
      </c>
      <c r="Q192" s="205">
        <v>6.2</v>
      </c>
      <c r="R192" s="205">
        <v>1.1000000000000001</v>
      </c>
      <c r="S192" s="205"/>
      <c r="T192" s="205">
        <v>6.1</v>
      </c>
      <c r="U192" s="201">
        <v>643.29999999999995</v>
      </c>
      <c r="V192" s="201">
        <v>966.3</v>
      </c>
      <c r="W192" s="201">
        <v>2.6</v>
      </c>
      <c r="X192" s="201"/>
      <c r="Y192" s="199"/>
    </row>
    <row r="193" spans="1:25">
      <c r="A193" s="196">
        <v>185</v>
      </c>
      <c r="B193" s="197" t="s">
        <v>88</v>
      </c>
      <c r="C193" s="204">
        <v>4252</v>
      </c>
      <c r="D193" s="204">
        <v>552.6</v>
      </c>
      <c r="E193" s="204">
        <v>8.5</v>
      </c>
      <c r="F193" s="204">
        <v>3690.9000000000005</v>
      </c>
      <c r="G193" s="204">
        <v>0</v>
      </c>
      <c r="H193" s="204">
        <v>0.3</v>
      </c>
      <c r="I193" s="204">
        <v>3.9</v>
      </c>
      <c r="J193" s="204">
        <v>37.9</v>
      </c>
      <c r="K193" s="204">
        <v>0</v>
      </c>
      <c r="L193" s="204">
        <v>0.1</v>
      </c>
      <c r="M193" s="204">
        <v>1960.8</v>
      </c>
      <c r="N193" s="204">
        <v>183.4</v>
      </c>
      <c r="O193" s="204">
        <v>1.9</v>
      </c>
      <c r="P193" s="204">
        <v>25.8</v>
      </c>
      <c r="Q193" s="204">
        <v>3.3</v>
      </c>
      <c r="R193" s="204">
        <v>1.6</v>
      </c>
      <c r="S193" s="204">
        <v>0.9</v>
      </c>
      <c r="T193" s="204">
        <v>0.4</v>
      </c>
      <c r="U193" s="204">
        <v>177.6</v>
      </c>
      <c r="V193" s="204">
        <v>1290.5999999999999</v>
      </c>
      <c r="W193" s="204">
        <v>2.4</v>
      </c>
      <c r="X193" s="204">
        <v>0</v>
      </c>
      <c r="Y193" s="199"/>
    </row>
    <row r="194" spans="1:25">
      <c r="A194" s="196">
        <v>186</v>
      </c>
      <c r="B194" s="200" t="s">
        <v>269</v>
      </c>
      <c r="C194" s="201">
        <v>3942.6000000000004</v>
      </c>
      <c r="D194" s="201">
        <v>492.2</v>
      </c>
      <c r="E194" s="201">
        <v>7.2</v>
      </c>
      <c r="F194" s="201">
        <v>3443.2000000000003</v>
      </c>
      <c r="G194" s="201">
        <v>0</v>
      </c>
      <c r="H194" s="201">
        <v>0.3</v>
      </c>
      <c r="I194" s="201">
        <v>2.2999999999999998</v>
      </c>
      <c r="J194" s="201">
        <v>37.9</v>
      </c>
      <c r="K194" s="201">
        <v>0</v>
      </c>
      <c r="L194" s="201">
        <v>0.1</v>
      </c>
      <c r="M194" s="201">
        <v>1960.8</v>
      </c>
      <c r="N194" s="201">
        <v>183.4</v>
      </c>
      <c r="O194" s="201">
        <v>0.7</v>
      </c>
      <c r="P194" s="201">
        <v>18.3</v>
      </c>
      <c r="Q194" s="201">
        <v>3.3</v>
      </c>
      <c r="R194" s="201">
        <v>1.6</v>
      </c>
      <c r="S194" s="201">
        <v>0.9</v>
      </c>
      <c r="T194" s="201">
        <v>0.4</v>
      </c>
      <c r="U194" s="201">
        <v>167.8</v>
      </c>
      <c r="V194" s="201">
        <v>1063</v>
      </c>
      <c r="W194" s="201">
        <v>2.4</v>
      </c>
      <c r="X194" s="201">
        <v>0</v>
      </c>
      <c r="Y194" s="199"/>
    </row>
    <row r="195" spans="1:25" ht="22.15" customHeight="1">
      <c r="A195" s="196">
        <v>187</v>
      </c>
      <c r="B195" s="202" t="s">
        <v>270</v>
      </c>
      <c r="C195" s="201">
        <v>19.899999999999999</v>
      </c>
      <c r="D195" s="205"/>
      <c r="E195" s="201">
        <v>0</v>
      </c>
      <c r="F195" s="201">
        <v>19.899999999999999</v>
      </c>
      <c r="G195" s="205"/>
      <c r="H195" s="205"/>
      <c r="I195" s="205">
        <v>1.6</v>
      </c>
      <c r="J195" s="205"/>
      <c r="K195" s="205"/>
      <c r="L195" s="205"/>
      <c r="M195" s="205"/>
      <c r="N195" s="205"/>
      <c r="O195" s="205">
        <v>1.2</v>
      </c>
      <c r="P195" s="205">
        <v>7.5</v>
      </c>
      <c r="Q195" s="205"/>
      <c r="R195" s="205"/>
      <c r="S195" s="205"/>
      <c r="T195" s="205"/>
      <c r="U195" s="205">
        <v>9.6</v>
      </c>
      <c r="V195" s="201"/>
      <c r="W195" s="201"/>
      <c r="X195" s="201"/>
      <c r="Y195" s="199"/>
    </row>
    <row r="196" spans="1:25">
      <c r="A196" s="196">
        <v>188</v>
      </c>
      <c r="B196" s="200" t="s">
        <v>290</v>
      </c>
      <c r="C196" s="201">
        <v>289.5</v>
      </c>
      <c r="D196" s="205">
        <v>60.4</v>
      </c>
      <c r="E196" s="201">
        <v>1.3</v>
      </c>
      <c r="F196" s="201">
        <v>227.79999999999998</v>
      </c>
      <c r="G196" s="205"/>
      <c r="H196" s="205"/>
      <c r="I196" s="205"/>
      <c r="J196" s="205"/>
      <c r="K196" s="205"/>
      <c r="L196" s="205"/>
      <c r="M196" s="205"/>
      <c r="N196" s="205"/>
      <c r="O196" s="205"/>
      <c r="P196" s="205"/>
      <c r="Q196" s="205"/>
      <c r="R196" s="205"/>
      <c r="S196" s="205"/>
      <c r="T196" s="205"/>
      <c r="U196" s="205">
        <v>0.2</v>
      </c>
      <c r="V196" s="201">
        <v>227.6</v>
      </c>
      <c r="W196" s="201"/>
      <c r="X196" s="201"/>
      <c r="Y196" s="199"/>
    </row>
    <row r="197" spans="1:25">
      <c r="A197" s="196">
        <v>189</v>
      </c>
      <c r="B197" s="197" t="s">
        <v>89</v>
      </c>
      <c r="C197" s="204">
        <v>890.50000000000011</v>
      </c>
      <c r="D197" s="204">
        <v>240</v>
      </c>
      <c r="E197" s="204">
        <v>3.7</v>
      </c>
      <c r="F197" s="204">
        <v>646.80000000000007</v>
      </c>
      <c r="G197" s="204">
        <v>0</v>
      </c>
      <c r="H197" s="204">
        <v>0.1</v>
      </c>
      <c r="I197" s="204">
        <v>1.6</v>
      </c>
      <c r="J197" s="204">
        <v>12.700000000000001</v>
      </c>
      <c r="K197" s="204">
        <v>0</v>
      </c>
      <c r="L197" s="204">
        <v>0.1</v>
      </c>
      <c r="M197" s="204">
        <v>128.80000000000001</v>
      </c>
      <c r="N197" s="204">
        <v>4.9000000000000004</v>
      </c>
      <c r="O197" s="204">
        <v>0.3</v>
      </c>
      <c r="P197" s="204">
        <v>1.1000000000000001</v>
      </c>
      <c r="Q197" s="204">
        <v>9.3000000000000007</v>
      </c>
      <c r="R197" s="204">
        <v>0.2</v>
      </c>
      <c r="S197" s="204">
        <v>0.3</v>
      </c>
      <c r="T197" s="204">
        <v>0.5</v>
      </c>
      <c r="U197" s="204">
        <v>3.5</v>
      </c>
      <c r="V197" s="204">
        <v>466.4</v>
      </c>
      <c r="W197" s="204">
        <v>1</v>
      </c>
      <c r="X197" s="204">
        <v>16</v>
      </c>
      <c r="Y197" s="199"/>
    </row>
    <row r="198" spans="1:25">
      <c r="A198" s="196">
        <v>190</v>
      </c>
      <c r="B198" s="200" t="s">
        <v>269</v>
      </c>
      <c r="C198" s="201">
        <v>822.40000000000009</v>
      </c>
      <c r="D198" s="201">
        <v>213.4</v>
      </c>
      <c r="E198" s="201">
        <v>3.2</v>
      </c>
      <c r="F198" s="201">
        <v>605.80000000000007</v>
      </c>
      <c r="G198" s="201">
        <v>0</v>
      </c>
      <c r="H198" s="201">
        <v>0.1</v>
      </c>
      <c r="I198" s="201">
        <v>1.6</v>
      </c>
      <c r="J198" s="201">
        <v>12.3</v>
      </c>
      <c r="K198" s="201">
        <v>0</v>
      </c>
      <c r="L198" s="201">
        <v>0.1</v>
      </c>
      <c r="M198" s="201">
        <v>128.80000000000001</v>
      </c>
      <c r="N198" s="201">
        <v>2.4</v>
      </c>
      <c r="O198" s="201">
        <v>0.3</v>
      </c>
      <c r="P198" s="201">
        <v>1.1000000000000001</v>
      </c>
      <c r="Q198" s="201">
        <v>9.3000000000000007</v>
      </c>
      <c r="R198" s="201">
        <v>0.2</v>
      </c>
      <c r="S198" s="201">
        <v>0.3</v>
      </c>
      <c r="T198" s="201">
        <v>0.4</v>
      </c>
      <c r="U198" s="201">
        <v>2.9</v>
      </c>
      <c r="V198" s="201">
        <v>429</v>
      </c>
      <c r="W198" s="201">
        <v>1</v>
      </c>
      <c r="X198" s="201">
        <v>16</v>
      </c>
      <c r="Y198" s="199"/>
    </row>
    <row r="199" spans="1:25" ht="22.9" customHeight="1">
      <c r="A199" s="196">
        <v>191</v>
      </c>
      <c r="B199" s="202" t="s">
        <v>270</v>
      </c>
      <c r="C199" s="201">
        <v>3.5</v>
      </c>
      <c r="D199" s="205"/>
      <c r="E199" s="201">
        <v>0</v>
      </c>
      <c r="F199" s="201">
        <v>3.5</v>
      </c>
      <c r="G199" s="205"/>
      <c r="H199" s="205"/>
      <c r="I199" s="205"/>
      <c r="J199" s="205">
        <v>0.4</v>
      </c>
      <c r="K199" s="205"/>
      <c r="L199" s="205"/>
      <c r="M199" s="205"/>
      <c r="N199" s="205">
        <v>2.5</v>
      </c>
      <c r="O199" s="205"/>
      <c r="P199" s="205"/>
      <c r="Q199" s="205"/>
      <c r="R199" s="205"/>
      <c r="S199" s="205"/>
      <c r="T199" s="205">
        <v>0.1</v>
      </c>
      <c r="U199" s="205">
        <v>0.5</v>
      </c>
      <c r="V199" s="201"/>
      <c r="W199" s="201"/>
      <c r="X199" s="201"/>
      <c r="Y199" s="199"/>
    </row>
    <row r="200" spans="1:25">
      <c r="A200" s="196">
        <v>192</v>
      </c>
      <c r="B200" s="200" t="s">
        <v>290</v>
      </c>
      <c r="C200" s="201">
        <v>64.599999999999994</v>
      </c>
      <c r="D200" s="205">
        <v>26.6</v>
      </c>
      <c r="E200" s="201">
        <v>0.5</v>
      </c>
      <c r="F200" s="201">
        <v>37.5</v>
      </c>
      <c r="G200" s="205"/>
      <c r="H200" s="205"/>
      <c r="I200" s="205"/>
      <c r="J200" s="205"/>
      <c r="K200" s="205"/>
      <c r="L200" s="205"/>
      <c r="M200" s="205"/>
      <c r="N200" s="205"/>
      <c r="O200" s="205"/>
      <c r="P200" s="205"/>
      <c r="Q200" s="205"/>
      <c r="R200" s="205"/>
      <c r="S200" s="205"/>
      <c r="T200" s="205"/>
      <c r="U200" s="205">
        <v>0.1</v>
      </c>
      <c r="V200" s="201">
        <v>37.4</v>
      </c>
      <c r="W200" s="201">
        <v>0</v>
      </c>
      <c r="X200" s="201"/>
      <c r="Y200" s="199"/>
    </row>
    <row r="201" spans="1:25">
      <c r="A201" s="196">
        <v>193</v>
      </c>
      <c r="B201" s="197" t="s">
        <v>90</v>
      </c>
      <c r="C201" s="204">
        <v>467.20000000000005</v>
      </c>
      <c r="D201" s="204">
        <v>221.9</v>
      </c>
      <c r="E201" s="204">
        <v>3.3</v>
      </c>
      <c r="F201" s="204">
        <v>242.00000000000003</v>
      </c>
      <c r="G201" s="204">
        <v>0</v>
      </c>
      <c r="H201" s="204">
        <v>0.1</v>
      </c>
      <c r="I201" s="204">
        <v>1.6</v>
      </c>
      <c r="J201" s="204">
        <v>15.4</v>
      </c>
      <c r="K201" s="204">
        <v>0</v>
      </c>
      <c r="L201" s="204">
        <v>0.1</v>
      </c>
      <c r="M201" s="204">
        <v>45.2</v>
      </c>
      <c r="N201" s="204">
        <v>5.3</v>
      </c>
      <c r="O201" s="204">
        <v>0.3</v>
      </c>
      <c r="P201" s="204">
        <v>17.100000000000001</v>
      </c>
      <c r="Q201" s="204">
        <v>9.6999999999999993</v>
      </c>
      <c r="R201" s="204">
        <v>0.5</v>
      </c>
      <c r="S201" s="204">
        <v>0.1</v>
      </c>
      <c r="T201" s="204">
        <v>0.7</v>
      </c>
      <c r="U201" s="204">
        <v>5.6999999999999993</v>
      </c>
      <c r="V201" s="204">
        <v>139.19999999999999</v>
      </c>
      <c r="W201" s="204">
        <v>1</v>
      </c>
      <c r="X201" s="204">
        <v>0</v>
      </c>
      <c r="Y201" s="199"/>
    </row>
    <row r="202" spans="1:25">
      <c r="A202" s="196">
        <v>194</v>
      </c>
      <c r="B202" s="200" t="s">
        <v>269</v>
      </c>
      <c r="C202" s="201">
        <v>431.3</v>
      </c>
      <c r="D202" s="201">
        <v>203.4</v>
      </c>
      <c r="E202" s="201">
        <v>3</v>
      </c>
      <c r="F202" s="201">
        <v>224.9</v>
      </c>
      <c r="G202" s="201">
        <v>0</v>
      </c>
      <c r="H202" s="201">
        <v>0.1</v>
      </c>
      <c r="I202" s="201">
        <v>1.6</v>
      </c>
      <c r="J202" s="201">
        <v>14.6</v>
      </c>
      <c r="K202" s="201">
        <v>0</v>
      </c>
      <c r="L202" s="201">
        <v>0.1</v>
      </c>
      <c r="M202" s="201">
        <v>44.7</v>
      </c>
      <c r="N202" s="201">
        <v>4</v>
      </c>
      <c r="O202" s="201">
        <v>0.3</v>
      </c>
      <c r="P202" s="201">
        <v>17.100000000000001</v>
      </c>
      <c r="Q202" s="201">
        <v>9.6999999999999993</v>
      </c>
      <c r="R202" s="201">
        <v>0.5</v>
      </c>
      <c r="S202" s="201">
        <v>0.1</v>
      </c>
      <c r="T202" s="201">
        <v>0.3</v>
      </c>
      <c r="U202" s="201">
        <v>2.8</v>
      </c>
      <c r="V202" s="201">
        <v>128</v>
      </c>
      <c r="W202" s="201">
        <v>1</v>
      </c>
      <c r="X202" s="201">
        <v>0</v>
      </c>
      <c r="Y202" s="199"/>
    </row>
    <row r="203" spans="1:25" ht="22.15" customHeight="1">
      <c r="A203" s="196">
        <v>195</v>
      </c>
      <c r="B203" s="202" t="s">
        <v>270</v>
      </c>
      <c r="C203" s="201">
        <v>5.8</v>
      </c>
      <c r="D203" s="203"/>
      <c r="E203" s="201">
        <v>0</v>
      </c>
      <c r="F203" s="201">
        <v>5.8</v>
      </c>
      <c r="G203" s="203"/>
      <c r="H203" s="203"/>
      <c r="I203" s="203"/>
      <c r="J203" s="203">
        <v>0.8</v>
      </c>
      <c r="K203" s="203"/>
      <c r="L203" s="203"/>
      <c r="M203" s="203">
        <v>0.5</v>
      </c>
      <c r="N203" s="203">
        <v>1.3</v>
      </c>
      <c r="O203" s="203"/>
      <c r="P203" s="203"/>
      <c r="Q203" s="203"/>
      <c r="R203" s="203"/>
      <c r="S203" s="203"/>
      <c r="T203" s="203">
        <v>0.4</v>
      </c>
      <c r="U203" s="203">
        <v>2.8</v>
      </c>
      <c r="V203" s="201"/>
      <c r="W203" s="201"/>
      <c r="X203" s="201"/>
      <c r="Y203" s="199"/>
    </row>
    <row r="204" spans="1:25">
      <c r="A204" s="196">
        <v>196</v>
      </c>
      <c r="B204" s="200" t="s">
        <v>290</v>
      </c>
      <c r="C204" s="201">
        <v>30.1</v>
      </c>
      <c r="D204" s="203">
        <v>18.5</v>
      </c>
      <c r="E204" s="201">
        <v>0.3</v>
      </c>
      <c r="F204" s="201">
        <v>11.299999999999999</v>
      </c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>
        <v>0.1</v>
      </c>
      <c r="V204" s="201">
        <v>11.2</v>
      </c>
      <c r="W204" s="201">
        <v>0</v>
      </c>
      <c r="X204" s="201"/>
      <c r="Y204" s="199"/>
    </row>
    <row r="205" spans="1:25">
      <c r="A205" s="196">
        <v>197</v>
      </c>
      <c r="B205" s="197" t="s">
        <v>91</v>
      </c>
      <c r="C205" s="204">
        <v>570.79999999999995</v>
      </c>
      <c r="D205" s="204">
        <v>184</v>
      </c>
      <c r="E205" s="204">
        <v>2.8</v>
      </c>
      <c r="F205" s="204">
        <v>384</v>
      </c>
      <c r="G205" s="204">
        <v>0</v>
      </c>
      <c r="H205" s="204">
        <v>0.1</v>
      </c>
      <c r="I205" s="204">
        <v>1.6</v>
      </c>
      <c r="J205" s="204">
        <v>8</v>
      </c>
      <c r="K205" s="204">
        <v>0</v>
      </c>
      <c r="L205" s="204">
        <v>0.1</v>
      </c>
      <c r="M205" s="204">
        <v>98.8</v>
      </c>
      <c r="N205" s="204">
        <v>17.600000000000001</v>
      </c>
      <c r="O205" s="204">
        <v>0.2</v>
      </c>
      <c r="P205" s="204">
        <v>1.9</v>
      </c>
      <c r="Q205" s="204">
        <v>19.7</v>
      </c>
      <c r="R205" s="204">
        <v>0.4</v>
      </c>
      <c r="S205" s="204">
        <v>0.3</v>
      </c>
      <c r="T205" s="204">
        <v>0.4</v>
      </c>
      <c r="U205" s="204">
        <v>24.400000000000002</v>
      </c>
      <c r="V205" s="204">
        <v>209.7</v>
      </c>
      <c r="W205" s="204">
        <v>0.8</v>
      </c>
      <c r="X205" s="204">
        <v>0</v>
      </c>
      <c r="Y205" s="199"/>
    </row>
    <row r="206" spans="1:25">
      <c r="A206" s="196">
        <v>198</v>
      </c>
      <c r="B206" s="200" t="s">
        <v>269</v>
      </c>
      <c r="C206" s="201">
        <v>509.2</v>
      </c>
      <c r="D206" s="201">
        <v>165.4</v>
      </c>
      <c r="E206" s="201">
        <v>2.4</v>
      </c>
      <c r="F206" s="201">
        <v>341.4</v>
      </c>
      <c r="G206" s="201">
        <v>0</v>
      </c>
      <c r="H206" s="201">
        <v>0.1</v>
      </c>
      <c r="I206" s="201">
        <v>1.6</v>
      </c>
      <c r="J206" s="201">
        <v>8</v>
      </c>
      <c r="K206" s="201">
        <v>0</v>
      </c>
      <c r="L206" s="201">
        <v>0.1</v>
      </c>
      <c r="M206" s="201">
        <v>98.8</v>
      </c>
      <c r="N206" s="201">
        <v>17.600000000000001</v>
      </c>
      <c r="O206" s="201">
        <v>0.2</v>
      </c>
      <c r="P206" s="201">
        <v>1.9</v>
      </c>
      <c r="Q206" s="201">
        <v>19.7</v>
      </c>
      <c r="R206" s="201">
        <v>0.4</v>
      </c>
      <c r="S206" s="201">
        <v>0.3</v>
      </c>
      <c r="T206" s="201">
        <v>0.4</v>
      </c>
      <c r="U206" s="201">
        <v>2.5</v>
      </c>
      <c r="V206" s="201">
        <v>189</v>
      </c>
      <c r="W206" s="201">
        <v>0.8</v>
      </c>
      <c r="X206" s="201">
        <v>0</v>
      </c>
      <c r="Y206" s="199"/>
    </row>
    <row r="207" spans="1:25" ht="22.9" customHeight="1">
      <c r="A207" s="196">
        <v>199</v>
      </c>
      <c r="B207" s="202" t="s">
        <v>270</v>
      </c>
      <c r="C207" s="201">
        <v>21.8</v>
      </c>
      <c r="D207" s="214"/>
      <c r="E207" s="201">
        <v>0</v>
      </c>
      <c r="F207" s="201">
        <v>21.8</v>
      </c>
      <c r="G207" s="214"/>
      <c r="H207" s="214"/>
      <c r="I207" s="205"/>
      <c r="J207" s="205"/>
      <c r="K207" s="205"/>
      <c r="L207" s="205"/>
      <c r="M207" s="205"/>
      <c r="N207" s="205"/>
      <c r="O207" s="205"/>
      <c r="P207" s="205"/>
      <c r="Q207" s="205"/>
      <c r="R207" s="205"/>
      <c r="S207" s="205"/>
      <c r="T207" s="205"/>
      <c r="U207" s="205">
        <v>21.8</v>
      </c>
      <c r="V207" s="201"/>
      <c r="W207" s="201"/>
      <c r="X207" s="201"/>
      <c r="Y207" s="199"/>
    </row>
    <row r="208" spans="1:25">
      <c r="A208" s="196">
        <v>200</v>
      </c>
      <c r="B208" s="200" t="s">
        <v>290</v>
      </c>
      <c r="C208" s="201">
        <v>39.799999999999997</v>
      </c>
      <c r="D208" s="205">
        <v>18.600000000000001</v>
      </c>
      <c r="E208" s="201">
        <v>0.4</v>
      </c>
      <c r="F208" s="201">
        <v>20.8</v>
      </c>
      <c r="G208" s="214"/>
      <c r="H208" s="214"/>
      <c r="I208" s="205"/>
      <c r="J208" s="205"/>
      <c r="K208" s="205"/>
      <c r="L208" s="205"/>
      <c r="M208" s="205"/>
      <c r="N208" s="205"/>
      <c r="O208" s="205"/>
      <c r="P208" s="205"/>
      <c r="Q208" s="205"/>
      <c r="R208" s="205"/>
      <c r="S208" s="205"/>
      <c r="T208" s="205"/>
      <c r="U208" s="205">
        <v>0.1</v>
      </c>
      <c r="V208" s="201">
        <v>20.7</v>
      </c>
      <c r="W208" s="201">
        <v>0</v>
      </c>
      <c r="X208" s="201"/>
      <c r="Y208" s="199"/>
    </row>
    <row r="209" spans="1:25">
      <c r="A209" s="196">
        <v>201</v>
      </c>
      <c r="B209" s="197" t="s">
        <v>92</v>
      </c>
      <c r="C209" s="204">
        <v>605.69999999999993</v>
      </c>
      <c r="D209" s="204">
        <v>217.60000000000002</v>
      </c>
      <c r="E209" s="204">
        <v>3.4</v>
      </c>
      <c r="F209" s="204">
        <v>384.70000000000005</v>
      </c>
      <c r="G209" s="204">
        <v>0</v>
      </c>
      <c r="H209" s="204">
        <v>0.2</v>
      </c>
      <c r="I209" s="204">
        <v>1.6</v>
      </c>
      <c r="J209" s="204">
        <v>10.8</v>
      </c>
      <c r="K209" s="204">
        <v>0</v>
      </c>
      <c r="L209" s="204">
        <v>0.1</v>
      </c>
      <c r="M209" s="204">
        <v>85.5</v>
      </c>
      <c r="N209" s="204">
        <v>8.6999999999999993</v>
      </c>
      <c r="O209" s="204">
        <v>0.3</v>
      </c>
      <c r="P209" s="204">
        <v>1.1000000000000001</v>
      </c>
      <c r="Q209" s="204">
        <v>5.6</v>
      </c>
      <c r="R209" s="204">
        <v>0.3</v>
      </c>
      <c r="S209" s="204">
        <v>0.4</v>
      </c>
      <c r="T209" s="204">
        <v>0.4</v>
      </c>
      <c r="U209" s="204">
        <v>3.7</v>
      </c>
      <c r="V209" s="204">
        <v>265</v>
      </c>
      <c r="W209" s="204">
        <v>1</v>
      </c>
      <c r="X209" s="204">
        <v>0</v>
      </c>
      <c r="Y209" s="199"/>
    </row>
    <row r="210" spans="1:25">
      <c r="A210" s="196">
        <v>202</v>
      </c>
      <c r="B210" s="200" t="s">
        <v>269</v>
      </c>
      <c r="C210" s="201">
        <v>561.79999999999995</v>
      </c>
      <c r="D210" s="201">
        <v>193.8</v>
      </c>
      <c r="E210" s="201">
        <v>3</v>
      </c>
      <c r="F210" s="201">
        <v>365</v>
      </c>
      <c r="G210" s="201">
        <v>0</v>
      </c>
      <c r="H210" s="201">
        <v>0.2</v>
      </c>
      <c r="I210" s="201">
        <v>1.6</v>
      </c>
      <c r="J210" s="201">
        <v>10.8</v>
      </c>
      <c r="K210" s="201">
        <v>0</v>
      </c>
      <c r="L210" s="201">
        <v>0.1</v>
      </c>
      <c r="M210" s="201">
        <v>85.5</v>
      </c>
      <c r="N210" s="201">
        <v>8.5</v>
      </c>
      <c r="O210" s="201">
        <v>0.3</v>
      </c>
      <c r="P210" s="201">
        <v>1.1000000000000001</v>
      </c>
      <c r="Q210" s="201">
        <v>5.6</v>
      </c>
      <c r="R210" s="201">
        <v>0.3</v>
      </c>
      <c r="S210" s="201">
        <v>0.4</v>
      </c>
      <c r="T210" s="201">
        <v>0.4</v>
      </c>
      <c r="U210" s="201">
        <v>2.2000000000000002</v>
      </c>
      <c r="V210" s="201">
        <v>247</v>
      </c>
      <c r="W210" s="201">
        <v>1</v>
      </c>
      <c r="X210" s="201">
        <v>0</v>
      </c>
      <c r="Y210" s="199"/>
    </row>
    <row r="211" spans="1:25" ht="22.15" customHeight="1">
      <c r="A211" s="196">
        <v>203</v>
      </c>
      <c r="B211" s="202" t="s">
        <v>270</v>
      </c>
      <c r="C211" s="201">
        <v>1.5999999999999999</v>
      </c>
      <c r="D211" s="203"/>
      <c r="E211" s="201">
        <v>0</v>
      </c>
      <c r="F211" s="201">
        <v>1.5999999999999999</v>
      </c>
      <c r="G211" s="203"/>
      <c r="H211" s="203"/>
      <c r="I211" s="203"/>
      <c r="J211" s="203"/>
      <c r="K211" s="203"/>
      <c r="L211" s="203"/>
      <c r="M211" s="203"/>
      <c r="N211" s="203">
        <v>0.2</v>
      </c>
      <c r="O211" s="203"/>
      <c r="P211" s="203"/>
      <c r="Q211" s="203"/>
      <c r="R211" s="203"/>
      <c r="S211" s="203"/>
      <c r="T211" s="203"/>
      <c r="U211" s="203">
        <v>1.4</v>
      </c>
      <c r="V211" s="201"/>
      <c r="W211" s="201"/>
      <c r="X211" s="201"/>
      <c r="Y211" s="199"/>
    </row>
    <row r="212" spans="1:25">
      <c r="A212" s="196">
        <v>204</v>
      </c>
      <c r="B212" s="200" t="s">
        <v>290</v>
      </c>
      <c r="C212" s="201">
        <v>42.3</v>
      </c>
      <c r="D212" s="203">
        <v>23.8</v>
      </c>
      <c r="E212" s="201">
        <v>0.4</v>
      </c>
      <c r="F212" s="201">
        <v>18.100000000000001</v>
      </c>
      <c r="G212" s="203"/>
      <c r="H212" s="203"/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03"/>
      <c r="T212" s="203"/>
      <c r="U212" s="203">
        <v>0.1</v>
      </c>
      <c r="V212" s="201">
        <v>18</v>
      </c>
      <c r="W212" s="201">
        <v>0</v>
      </c>
      <c r="X212" s="201"/>
      <c r="Y212" s="199"/>
    </row>
    <row r="213" spans="1:25">
      <c r="A213" s="196">
        <v>205</v>
      </c>
      <c r="B213" s="197" t="s">
        <v>93</v>
      </c>
      <c r="C213" s="204">
        <v>556.79999999999995</v>
      </c>
      <c r="D213" s="204">
        <v>190.1</v>
      </c>
      <c r="E213" s="204">
        <v>3</v>
      </c>
      <c r="F213" s="204">
        <v>363.7</v>
      </c>
      <c r="G213" s="204">
        <v>0</v>
      </c>
      <c r="H213" s="204">
        <v>0.2</v>
      </c>
      <c r="I213" s="204">
        <v>1.6</v>
      </c>
      <c r="J213" s="204">
        <v>10</v>
      </c>
      <c r="K213" s="204">
        <v>0</v>
      </c>
      <c r="L213" s="204">
        <v>0.1</v>
      </c>
      <c r="M213" s="204">
        <v>88.8</v>
      </c>
      <c r="N213" s="204">
        <v>3.2</v>
      </c>
      <c r="O213" s="204">
        <v>0.2</v>
      </c>
      <c r="P213" s="204">
        <v>8.6</v>
      </c>
      <c r="Q213" s="204">
        <v>3.9</v>
      </c>
      <c r="R213" s="204">
        <v>5.9</v>
      </c>
      <c r="S213" s="204">
        <v>0.5</v>
      </c>
      <c r="T213" s="204">
        <v>0.4</v>
      </c>
      <c r="U213" s="204">
        <v>7.1</v>
      </c>
      <c r="V213" s="204">
        <v>232.4</v>
      </c>
      <c r="W213" s="204">
        <v>0.8</v>
      </c>
      <c r="X213" s="204">
        <v>0</v>
      </c>
      <c r="Y213" s="199"/>
    </row>
    <row r="214" spans="1:25">
      <c r="A214" s="196">
        <v>206</v>
      </c>
      <c r="B214" s="200" t="s">
        <v>269</v>
      </c>
      <c r="C214" s="201">
        <v>496.2</v>
      </c>
      <c r="D214" s="201">
        <v>162.69999999999999</v>
      </c>
      <c r="E214" s="201">
        <v>2.5</v>
      </c>
      <c r="F214" s="201">
        <v>331</v>
      </c>
      <c r="G214" s="201">
        <v>0</v>
      </c>
      <c r="H214" s="201">
        <v>0.2</v>
      </c>
      <c r="I214" s="201">
        <v>1.6</v>
      </c>
      <c r="J214" s="201">
        <v>10</v>
      </c>
      <c r="K214" s="201">
        <v>0</v>
      </c>
      <c r="L214" s="201">
        <v>0.1</v>
      </c>
      <c r="M214" s="201">
        <v>88.8</v>
      </c>
      <c r="N214" s="201">
        <v>3.2</v>
      </c>
      <c r="O214" s="201">
        <v>0.2</v>
      </c>
      <c r="P214" s="201">
        <v>8.6</v>
      </c>
      <c r="Q214" s="201">
        <v>3.9</v>
      </c>
      <c r="R214" s="201">
        <v>5.2</v>
      </c>
      <c r="S214" s="201">
        <v>0.5</v>
      </c>
      <c r="T214" s="201">
        <v>0.4</v>
      </c>
      <c r="U214" s="201">
        <v>2.5</v>
      </c>
      <c r="V214" s="201">
        <v>205</v>
      </c>
      <c r="W214" s="201">
        <v>0.8</v>
      </c>
      <c r="X214" s="201">
        <v>0</v>
      </c>
      <c r="Y214" s="199"/>
    </row>
    <row r="215" spans="1:25" ht="22.15" customHeight="1">
      <c r="A215" s="196">
        <v>207</v>
      </c>
      <c r="B215" s="202" t="s">
        <v>270</v>
      </c>
      <c r="C215" s="201">
        <v>5.2</v>
      </c>
      <c r="D215" s="214"/>
      <c r="E215" s="201">
        <v>0</v>
      </c>
      <c r="F215" s="201">
        <v>5.2</v>
      </c>
      <c r="G215" s="214"/>
      <c r="H215" s="214"/>
      <c r="I215" s="205"/>
      <c r="J215" s="205"/>
      <c r="K215" s="214"/>
      <c r="L215" s="205"/>
      <c r="M215" s="214"/>
      <c r="N215" s="214"/>
      <c r="O215" s="205"/>
      <c r="P215" s="205"/>
      <c r="Q215" s="205"/>
      <c r="R215" s="205">
        <v>0.7</v>
      </c>
      <c r="S215" s="205"/>
      <c r="T215" s="205"/>
      <c r="U215" s="205">
        <v>4.5</v>
      </c>
      <c r="V215" s="201"/>
      <c r="W215" s="201"/>
      <c r="X215" s="201"/>
      <c r="Y215" s="199"/>
    </row>
    <row r="216" spans="1:25">
      <c r="A216" s="196">
        <v>208</v>
      </c>
      <c r="B216" s="200" t="s">
        <v>290</v>
      </c>
      <c r="C216" s="201">
        <v>55.4</v>
      </c>
      <c r="D216" s="205">
        <v>27.4</v>
      </c>
      <c r="E216" s="201">
        <v>0.5</v>
      </c>
      <c r="F216" s="201">
        <v>27.5</v>
      </c>
      <c r="G216" s="214"/>
      <c r="H216" s="214"/>
      <c r="I216" s="214"/>
      <c r="J216" s="205"/>
      <c r="K216" s="205"/>
      <c r="L216" s="205"/>
      <c r="M216" s="205"/>
      <c r="N216" s="205"/>
      <c r="O216" s="205"/>
      <c r="P216" s="214"/>
      <c r="Q216" s="214"/>
      <c r="R216" s="205"/>
      <c r="S216" s="205"/>
      <c r="T216" s="205"/>
      <c r="U216" s="205">
        <v>0.1</v>
      </c>
      <c r="V216" s="201">
        <v>27.4</v>
      </c>
      <c r="W216" s="201">
        <v>0</v>
      </c>
      <c r="X216" s="201"/>
      <c r="Y216" s="199"/>
    </row>
    <row r="217" spans="1:25">
      <c r="A217" s="196">
        <v>209</v>
      </c>
      <c r="B217" s="197" t="s">
        <v>94</v>
      </c>
      <c r="C217" s="204">
        <v>477.7</v>
      </c>
      <c r="D217" s="204">
        <v>234</v>
      </c>
      <c r="E217" s="204">
        <v>3.5999999999999996</v>
      </c>
      <c r="F217" s="204">
        <v>240.1</v>
      </c>
      <c r="G217" s="204">
        <v>0</v>
      </c>
      <c r="H217" s="204">
        <v>0.2</v>
      </c>
      <c r="I217" s="204">
        <v>1.6</v>
      </c>
      <c r="J217" s="204">
        <v>12.3</v>
      </c>
      <c r="K217" s="204">
        <v>0</v>
      </c>
      <c r="L217" s="204">
        <v>0.1</v>
      </c>
      <c r="M217" s="204">
        <v>50.9</v>
      </c>
      <c r="N217" s="204">
        <v>7.1000000000000005</v>
      </c>
      <c r="O217" s="204">
        <v>0.3</v>
      </c>
      <c r="P217" s="204">
        <v>29.2</v>
      </c>
      <c r="Q217" s="204">
        <v>8.5</v>
      </c>
      <c r="R217" s="204">
        <v>0.2</v>
      </c>
      <c r="S217" s="204">
        <v>0.6</v>
      </c>
      <c r="T217" s="204">
        <v>0.3</v>
      </c>
      <c r="U217" s="204">
        <v>5.6999999999999993</v>
      </c>
      <c r="V217" s="204">
        <v>122</v>
      </c>
      <c r="W217" s="204">
        <v>1.1000000000000001</v>
      </c>
      <c r="X217" s="204">
        <v>0</v>
      </c>
      <c r="Y217" s="199"/>
    </row>
    <row r="218" spans="1:25">
      <c r="A218" s="196">
        <v>210</v>
      </c>
      <c r="B218" s="200" t="s">
        <v>269</v>
      </c>
      <c r="C218" s="201">
        <v>445.5</v>
      </c>
      <c r="D218" s="201">
        <v>219</v>
      </c>
      <c r="E218" s="201">
        <v>3.3</v>
      </c>
      <c r="F218" s="201">
        <v>223.2</v>
      </c>
      <c r="G218" s="201">
        <v>0</v>
      </c>
      <c r="H218" s="201">
        <v>0.2</v>
      </c>
      <c r="I218" s="201">
        <v>1.6</v>
      </c>
      <c r="J218" s="201">
        <v>12.3</v>
      </c>
      <c r="K218" s="201">
        <v>0</v>
      </c>
      <c r="L218" s="201">
        <v>0.1</v>
      </c>
      <c r="M218" s="201">
        <v>50.9</v>
      </c>
      <c r="N218" s="201">
        <v>5.9</v>
      </c>
      <c r="O218" s="201">
        <v>0.3</v>
      </c>
      <c r="P218" s="201">
        <v>27</v>
      </c>
      <c r="Q218" s="201">
        <v>8.5</v>
      </c>
      <c r="R218" s="201">
        <v>0.2</v>
      </c>
      <c r="S218" s="201">
        <v>0.5</v>
      </c>
      <c r="T218" s="201">
        <v>0.3</v>
      </c>
      <c r="U218" s="201">
        <v>2.2999999999999998</v>
      </c>
      <c r="V218" s="201">
        <v>112</v>
      </c>
      <c r="W218" s="201">
        <v>1.1000000000000001</v>
      </c>
      <c r="X218" s="201">
        <v>0</v>
      </c>
      <c r="Y218" s="199"/>
    </row>
    <row r="219" spans="1:25" ht="22.9" customHeight="1">
      <c r="A219" s="196">
        <v>211</v>
      </c>
      <c r="B219" s="202" t="s">
        <v>270</v>
      </c>
      <c r="C219" s="201">
        <v>6.8000000000000007</v>
      </c>
      <c r="D219" s="203"/>
      <c r="E219" s="201"/>
      <c r="F219" s="201">
        <v>6.8000000000000007</v>
      </c>
      <c r="G219" s="203"/>
      <c r="H219" s="203"/>
      <c r="I219" s="203"/>
      <c r="J219" s="203"/>
      <c r="K219" s="203"/>
      <c r="L219" s="203"/>
      <c r="M219" s="203"/>
      <c r="N219" s="203">
        <v>1.2</v>
      </c>
      <c r="O219" s="203"/>
      <c r="P219" s="203">
        <v>2.2000000000000002</v>
      </c>
      <c r="Q219" s="203"/>
      <c r="R219" s="203"/>
      <c r="S219" s="203">
        <v>0.1</v>
      </c>
      <c r="T219" s="203"/>
      <c r="U219" s="203">
        <v>3.3</v>
      </c>
      <c r="V219" s="201"/>
      <c r="W219" s="201"/>
      <c r="X219" s="201"/>
      <c r="Y219" s="199"/>
    </row>
    <row r="220" spans="1:25">
      <c r="A220" s="196">
        <v>212</v>
      </c>
      <c r="B220" s="200" t="s">
        <v>290</v>
      </c>
      <c r="C220" s="201">
        <v>25.4</v>
      </c>
      <c r="D220" s="203">
        <v>15</v>
      </c>
      <c r="E220" s="201">
        <v>0.3</v>
      </c>
      <c r="F220" s="201">
        <v>10.1</v>
      </c>
      <c r="G220" s="203"/>
      <c r="H220" s="203"/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03"/>
      <c r="T220" s="203"/>
      <c r="U220" s="203">
        <v>0.1</v>
      </c>
      <c r="V220" s="201">
        <v>10</v>
      </c>
      <c r="W220" s="201">
        <v>0</v>
      </c>
      <c r="X220" s="201"/>
      <c r="Y220" s="199"/>
    </row>
    <row r="221" spans="1:25" ht="10.5" customHeight="1">
      <c r="A221" s="196">
        <v>213</v>
      </c>
      <c r="B221" s="197" t="s">
        <v>96</v>
      </c>
      <c r="C221" s="204">
        <v>476.8</v>
      </c>
      <c r="D221" s="204">
        <v>161</v>
      </c>
      <c r="E221" s="204">
        <v>2.5</v>
      </c>
      <c r="F221" s="204">
        <v>313.3</v>
      </c>
      <c r="G221" s="204">
        <v>0</v>
      </c>
      <c r="H221" s="204">
        <v>0.1</v>
      </c>
      <c r="I221" s="204">
        <v>1.6</v>
      </c>
      <c r="J221" s="204">
        <v>10</v>
      </c>
      <c r="K221" s="204">
        <v>0</v>
      </c>
      <c r="L221" s="204">
        <v>0.1</v>
      </c>
      <c r="M221" s="204">
        <v>44.9</v>
      </c>
      <c r="N221" s="204">
        <v>33.700000000000003</v>
      </c>
      <c r="O221" s="204">
        <v>0.2</v>
      </c>
      <c r="P221" s="204">
        <v>1.8</v>
      </c>
      <c r="Q221" s="204">
        <v>5.9</v>
      </c>
      <c r="R221" s="204">
        <v>0.2</v>
      </c>
      <c r="S221" s="204">
        <v>0.3</v>
      </c>
      <c r="T221" s="204">
        <v>0.3</v>
      </c>
      <c r="U221" s="204">
        <v>4.5</v>
      </c>
      <c r="V221" s="204">
        <v>203</v>
      </c>
      <c r="W221" s="204">
        <v>0.7</v>
      </c>
      <c r="X221" s="204">
        <v>6</v>
      </c>
      <c r="Y221" s="199"/>
    </row>
    <row r="222" spans="1:25">
      <c r="A222" s="196">
        <v>214</v>
      </c>
      <c r="B222" s="200" t="s">
        <v>269</v>
      </c>
      <c r="C222" s="201">
        <v>450.6</v>
      </c>
      <c r="D222" s="201">
        <v>147.30000000000001</v>
      </c>
      <c r="E222" s="201">
        <v>2.2999999999999998</v>
      </c>
      <c r="F222" s="201">
        <v>301</v>
      </c>
      <c r="G222" s="201">
        <v>0</v>
      </c>
      <c r="H222" s="201">
        <v>0.1</v>
      </c>
      <c r="I222" s="201">
        <v>1.6</v>
      </c>
      <c r="J222" s="201">
        <v>10</v>
      </c>
      <c r="K222" s="201">
        <v>0</v>
      </c>
      <c r="L222" s="201">
        <v>0.1</v>
      </c>
      <c r="M222" s="201">
        <v>44.9</v>
      </c>
      <c r="N222" s="201">
        <v>32.6</v>
      </c>
      <c r="O222" s="201">
        <v>0.2</v>
      </c>
      <c r="P222" s="201">
        <v>1.8</v>
      </c>
      <c r="Q222" s="201">
        <v>5.9</v>
      </c>
      <c r="R222" s="201">
        <v>0.2</v>
      </c>
      <c r="S222" s="201">
        <v>0.3</v>
      </c>
      <c r="T222" s="201">
        <v>0.3</v>
      </c>
      <c r="U222" s="201">
        <v>3.3</v>
      </c>
      <c r="V222" s="201">
        <v>193</v>
      </c>
      <c r="W222" s="201">
        <v>0.7</v>
      </c>
      <c r="X222" s="201">
        <v>6</v>
      </c>
      <c r="Y222" s="199"/>
    </row>
    <row r="223" spans="1:25" ht="22.9" customHeight="1">
      <c r="A223" s="196">
        <v>215</v>
      </c>
      <c r="B223" s="202" t="s">
        <v>270</v>
      </c>
      <c r="C223" s="201">
        <v>2.2000000000000002</v>
      </c>
      <c r="D223" s="203"/>
      <c r="E223" s="201">
        <v>0</v>
      </c>
      <c r="F223" s="201">
        <v>2.2000000000000002</v>
      </c>
      <c r="G223" s="203"/>
      <c r="H223" s="203"/>
      <c r="I223" s="203"/>
      <c r="J223" s="203"/>
      <c r="K223" s="203"/>
      <c r="L223" s="203"/>
      <c r="M223" s="203"/>
      <c r="N223" s="203">
        <v>1.1000000000000001</v>
      </c>
      <c r="O223" s="203"/>
      <c r="P223" s="203"/>
      <c r="Q223" s="203"/>
      <c r="R223" s="203"/>
      <c r="S223" s="203"/>
      <c r="T223" s="203"/>
      <c r="U223" s="203">
        <v>1.1000000000000001</v>
      </c>
      <c r="V223" s="201"/>
      <c r="W223" s="201"/>
      <c r="X223" s="201"/>
      <c r="Y223" s="199"/>
    </row>
    <row r="224" spans="1:25">
      <c r="A224" s="196">
        <v>216</v>
      </c>
      <c r="B224" s="200" t="s">
        <v>290</v>
      </c>
      <c r="C224" s="201">
        <v>24</v>
      </c>
      <c r="D224" s="203">
        <v>13.7</v>
      </c>
      <c r="E224" s="201">
        <v>0.2</v>
      </c>
      <c r="F224" s="201">
        <v>10.1</v>
      </c>
      <c r="G224" s="203"/>
      <c r="H224" s="203"/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>
        <v>0.1</v>
      </c>
      <c r="V224" s="201">
        <v>10</v>
      </c>
      <c r="W224" s="201">
        <v>0</v>
      </c>
      <c r="X224" s="201"/>
      <c r="Y224" s="199"/>
    </row>
    <row r="225" spans="1:25">
      <c r="A225" s="196">
        <v>217</v>
      </c>
      <c r="B225" s="197" t="s">
        <v>97</v>
      </c>
      <c r="C225" s="204">
        <v>500.9</v>
      </c>
      <c r="D225" s="204">
        <v>196.70000000000002</v>
      </c>
      <c r="E225" s="204">
        <v>3.1</v>
      </c>
      <c r="F225" s="204">
        <v>301.10000000000002</v>
      </c>
      <c r="G225" s="204">
        <v>0</v>
      </c>
      <c r="H225" s="204">
        <v>0.2</v>
      </c>
      <c r="I225" s="204">
        <v>1.6</v>
      </c>
      <c r="J225" s="204">
        <v>9</v>
      </c>
      <c r="K225" s="204">
        <v>0</v>
      </c>
      <c r="L225" s="204">
        <v>0.1</v>
      </c>
      <c r="M225" s="204">
        <v>56.7</v>
      </c>
      <c r="N225" s="204">
        <v>5.3</v>
      </c>
      <c r="O225" s="204">
        <v>0.3</v>
      </c>
      <c r="P225" s="204">
        <v>19.700000000000003</v>
      </c>
      <c r="Q225" s="204">
        <v>3.3</v>
      </c>
      <c r="R225" s="204">
        <v>1</v>
      </c>
      <c r="S225" s="204">
        <v>0.7</v>
      </c>
      <c r="T225" s="204">
        <v>0.4</v>
      </c>
      <c r="U225" s="204">
        <v>5.1999999999999993</v>
      </c>
      <c r="V225" s="204">
        <v>196.7</v>
      </c>
      <c r="W225" s="204">
        <v>0.9</v>
      </c>
      <c r="X225" s="204">
        <v>0</v>
      </c>
      <c r="Y225" s="199"/>
    </row>
    <row r="226" spans="1:25">
      <c r="A226" s="196">
        <v>218</v>
      </c>
      <c r="B226" s="200" t="s">
        <v>269</v>
      </c>
      <c r="C226" s="201">
        <v>460.59999999999997</v>
      </c>
      <c r="D226" s="201">
        <v>174.9</v>
      </c>
      <c r="E226" s="201">
        <v>2.7</v>
      </c>
      <c r="F226" s="201">
        <v>283</v>
      </c>
      <c r="G226" s="201">
        <v>0</v>
      </c>
      <c r="H226" s="201">
        <v>0.2</v>
      </c>
      <c r="I226" s="201">
        <v>1.6</v>
      </c>
      <c r="J226" s="201">
        <v>9</v>
      </c>
      <c r="K226" s="201">
        <v>0</v>
      </c>
      <c r="L226" s="201">
        <v>0.1</v>
      </c>
      <c r="M226" s="201">
        <v>56.7</v>
      </c>
      <c r="N226" s="201">
        <v>4.5</v>
      </c>
      <c r="O226" s="201">
        <v>0.3</v>
      </c>
      <c r="P226" s="201">
        <v>17.100000000000001</v>
      </c>
      <c r="Q226" s="201">
        <v>3.3</v>
      </c>
      <c r="R226" s="201">
        <v>1</v>
      </c>
      <c r="S226" s="201">
        <v>0.7</v>
      </c>
      <c r="T226" s="201">
        <v>0.4</v>
      </c>
      <c r="U226" s="201">
        <v>3.2</v>
      </c>
      <c r="V226" s="201">
        <v>184</v>
      </c>
      <c r="W226" s="201">
        <v>0.9</v>
      </c>
      <c r="X226" s="201">
        <v>0</v>
      </c>
      <c r="Y226" s="199"/>
    </row>
    <row r="227" spans="1:25" ht="21.6" customHeight="1">
      <c r="A227" s="196">
        <v>219</v>
      </c>
      <c r="B227" s="202" t="s">
        <v>270</v>
      </c>
      <c r="C227" s="201">
        <v>5.3000000000000007</v>
      </c>
      <c r="D227" s="203"/>
      <c r="E227" s="201">
        <v>0</v>
      </c>
      <c r="F227" s="201">
        <v>5.3000000000000007</v>
      </c>
      <c r="G227" s="203"/>
      <c r="H227" s="203"/>
      <c r="I227" s="203"/>
      <c r="J227" s="203"/>
      <c r="K227" s="203"/>
      <c r="L227" s="203"/>
      <c r="M227" s="203"/>
      <c r="N227" s="203">
        <v>0.8</v>
      </c>
      <c r="O227" s="203"/>
      <c r="P227" s="203">
        <v>2.6</v>
      </c>
      <c r="Q227" s="203"/>
      <c r="R227" s="203"/>
      <c r="S227" s="203"/>
      <c r="T227" s="203"/>
      <c r="U227" s="203">
        <v>1.9</v>
      </c>
      <c r="V227" s="201"/>
      <c r="W227" s="201"/>
      <c r="X227" s="201"/>
      <c r="Y227" s="199"/>
    </row>
    <row r="228" spans="1:25">
      <c r="A228" s="196">
        <v>220</v>
      </c>
      <c r="B228" s="200" t="s">
        <v>290</v>
      </c>
      <c r="C228" s="201">
        <v>35</v>
      </c>
      <c r="D228" s="203">
        <v>21.8</v>
      </c>
      <c r="E228" s="201">
        <v>0.4</v>
      </c>
      <c r="F228" s="201">
        <v>12.799999999999999</v>
      </c>
      <c r="G228" s="203"/>
      <c r="H228" s="203"/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03"/>
      <c r="T228" s="203"/>
      <c r="U228" s="203">
        <v>0.1</v>
      </c>
      <c r="V228" s="201">
        <v>12.7</v>
      </c>
      <c r="W228" s="201">
        <v>0</v>
      </c>
      <c r="X228" s="201"/>
      <c r="Y228" s="199"/>
    </row>
    <row r="229" spans="1:25">
      <c r="A229" s="196">
        <v>221</v>
      </c>
      <c r="B229" s="197" t="s">
        <v>98</v>
      </c>
      <c r="C229" s="204">
        <v>439</v>
      </c>
      <c r="D229" s="204">
        <v>178.4</v>
      </c>
      <c r="E229" s="204">
        <v>2.9</v>
      </c>
      <c r="F229" s="204">
        <v>257.7</v>
      </c>
      <c r="G229" s="204">
        <v>0</v>
      </c>
      <c r="H229" s="204">
        <v>0.1</v>
      </c>
      <c r="I229" s="204">
        <v>1.6</v>
      </c>
      <c r="J229" s="204">
        <v>21.4</v>
      </c>
      <c r="K229" s="204">
        <v>0</v>
      </c>
      <c r="L229" s="204">
        <v>0.1</v>
      </c>
      <c r="M229" s="204">
        <v>70</v>
      </c>
      <c r="N229" s="204">
        <v>2.7</v>
      </c>
      <c r="O229" s="204">
        <v>0.2</v>
      </c>
      <c r="P229" s="204">
        <v>2.2999999999999998</v>
      </c>
      <c r="Q229" s="204">
        <v>8.5</v>
      </c>
      <c r="R229" s="204">
        <v>0.2</v>
      </c>
      <c r="S229" s="204">
        <v>0.1</v>
      </c>
      <c r="T229" s="204">
        <v>0.3</v>
      </c>
      <c r="U229" s="204">
        <v>7.1</v>
      </c>
      <c r="V229" s="204">
        <v>142.30000000000001</v>
      </c>
      <c r="W229" s="204">
        <v>0.8</v>
      </c>
      <c r="X229" s="204">
        <v>0</v>
      </c>
      <c r="Y229" s="199"/>
    </row>
    <row r="230" spans="1:25">
      <c r="A230" s="196">
        <v>222</v>
      </c>
      <c r="B230" s="200" t="s">
        <v>269</v>
      </c>
      <c r="C230" s="201">
        <v>405</v>
      </c>
      <c r="D230" s="201">
        <v>159.5</v>
      </c>
      <c r="E230" s="201">
        <v>2.5</v>
      </c>
      <c r="F230" s="201">
        <v>243</v>
      </c>
      <c r="G230" s="201">
        <v>0</v>
      </c>
      <c r="H230" s="201">
        <v>0.1</v>
      </c>
      <c r="I230" s="201">
        <v>1.6</v>
      </c>
      <c r="J230" s="201">
        <v>19.399999999999999</v>
      </c>
      <c r="K230" s="201">
        <v>0</v>
      </c>
      <c r="L230" s="201">
        <v>0.1</v>
      </c>
      <c r="M230" s="201">
        <v>70</v>
      </c>
      <c r="N230" s="201">
        <v>2.7</v>
      </c>
      <c r="O230" s="201">
        <v>0.2</v>
      </c>
      <c r="P230" s="201">
        <v>2.2999999999999998</v>
      </c>
      <c r="Q230" s="201">
        <v>8.5</v>
      </c>
      <c r="R230" s="201">
        <v>0.2</v>
      </c>
      <c r="S230" s="201">
        <v>0.1</v>
      </c>
      <c r="T230" s="201">
        <v>0.3</v>
      </c>
      <c r="U230" s="201">
        <v>2.7</v>
      </c>
      <c r="V230" s="201">
        <v>134</v>
      </c>
      <c r="W230" s="201">
        <v>0.8</v>
      </c>
      <c r="X230" s="201">
        <v>0</v>
      </c>
      <c r="Y230" s="199"/>
    </row>
    <row r="231" spans="1:25" ht="21.6" customHeight="1">
      <c r="A231" s="196">
        <v>223</v>
      </c>
      <c r="B231" s="202" t="s">
        <v>270</v>
      </c>
      <c r="C231" s="201">
        <v>6.3</v>
      </c>
      <c r="D231" s="214"/>
      <c r="E231" s="201">
        <v>0</v>
      </c>
      <c r="F231" s="201">
        <v>6.3</v>
      </c>
      <c r="G231" s="214"/>
      <c r="H231" s="214"/>
      <c r="I231" s="205"/>
      <c r="J231" s="205">
        <v>2</v>
      </c>
      <c r="K231" s="205"/>
      <c r="L231" s="205"/>
      <c r="M231" s="205"/>
      <c r="N231" s="205"/>
      <c r="O231" s="205"/>
      <c r="P231" s="205"/>
      <c r="Q231" s="205"/>
      <c r="R231" s="205"/>
      <c r="S231" s="205"/>
      <c r="T231" s="205"/>
      <c r="U231" s="205">
        <v>4.3</v>
      </c>
      <c r="V231" s="201"/>
      <c r="W231" s="201"/>
      <c r="X231" s="201"/>
      <c r="Y231" s="199"/>
    </row>
    <row r="232" spans="1:25">
      <c r="A232" s="196">
        <v>224</v>
      </c>
      <c r="B232" s="200" t="s">
        <v>290</v>
      </c>
      <c r="C232" s="201">
        <v>27.699999999999996</v>
      </c>
      <c r="D232" s="205">
        <v>18.899999999999999</v>
      </c>
      <c r="E232" s="201">
        <v>0.4</v>
      </c>
      <c r="F232" s="201">
        <v>8.4</v>
      </c>
      <c r="G232" s="214"/>
      <c r="H232" s="214"/>
      <c r="I232" s="205"/>
      <c r="J232" s="205"/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>
        <v>0.1</v>
      </c>
      <c r="V232" s="201">
        <v>8.3000000000000007</v>
      </c>
      <c r="W232" s="201">
        <v>0</v>
      </c>
      <c r="X232" s="201"/>
      <c r="Y232" s="199"/>
    </row>
    <row r="233" spans="1:25">
      <c r="A233" s="196">
        <v>225</v>
      </c>
      <c r="B233" s="197" t="s">
        <v>99</v>
      </c>
      <c r="C233" s="204">
        <v>718.30000000000007</v>
      </c>
      <c r="D233" s="204">
        <v>316.5</v>
      </c>
      <c r="E233" s="204">
        <v>4.8</v>
      </c>
      <c r="F233" s="204">
        <v>397</v>
      </c>
      <c r="G233" s="204">
        <v>0</v>
      </c>
      <c r="H233" s="204">
        <v>0.3</v>
      </c>
      <c r="I233" s="204">
        <v>1.6</v>
      </c>
      <c r="J233" s="204">
        <v>14.2</v>
      </c>
      <c r="K233" s="204">
        <v>0</v>
      </c>
      <c r="L233" s="204">
        <v>0.1</v>
      </c>
      <c r="M233" s="204">
        <v>99.5</v>
      </c>
      <c r="N233" s="204">
        <v>6.1</v>
      </c>
      <c r="O233" s="204">
        <v>0.5</v>
      </c>
      <c r="P233" s="204">
        <v>26.1</v>
      </c>
      <c r="Q233" s="204">
        <v>21.6</v>
      </c>
      <c r="R233" s="204">
        <v>21</v>
      </c>
      <c r="S233" s="204">
        <v>0.7</v>
      </c>
      <c r="T233" s="204">
        <v>0.4</v>
      </c>
      <c r="U233" s="204">
        <v>4</v>
      </c>
      <c r="V233" s="204">
        <v>199.4</v>
      </c>
      <c r="W233" s="204">
        <v>1.5</v>
      </c>
      <c r="X233" s="204">
        <v>0</v>
      </c>
      <c r="Y233" s="199"/>
    </row>
    <row r="234" spans="1:25">
      <c r="A234" s="196">
        <v>226</v>
      </c>
      <c r="B234" s="200" t="s">
        <v>269</v>
      </c>
      <c r="C234" s="201">
        <v>679.1</v>
      </c>
      <c r="D234" s="201">
        <v>301.2</v>
      </c>
      <c r="E234" s="201">
        <v>4.5</v>
      </c>
      <c r="F234" s="201">
        <v>373.4</v>
      </c>
      <c r="G234" s="201">
        <v>0</v>
      </c>
      <c r="H234" s="201">
        <v>0.3</v>
      </c>
      <c r="I234" s="201">
        <v>1.6</v>
      </c>
      <c r="J234" s="201">
        <v>14.2</v>
      </c>
      <c r="K234" s="201">
        <v>0</v>
      </c>
      <c r="L234" s="201">
        <v>0.1</v>
      </c>
      <c r="M234" s="201">
        <v>99.5</v>
      </c>
      <c r="N234" s="201">
        <v>6.1</v>
      </c>
      <c r="O234" s="201">
        <v>0.5</v>
      </c>
      <c r="P234" s="201">
        <v>26.1</v>
      </c>
      <c r="Q234" s="201">
        <v>18.5</v>
      </c>
      <c r="R234" s="201">
        <v>21</v>
      </c>
      <c r="S234" s="201">
        <v>0.7</v>
      </c>
      <c r="T234" s="201">
        <v>0.4</v>
      </c>
      <c r="U234" s="201">
        <v>3.9</v>
      </c>
      <c r="V234" s="201">
        <v>179</v>
      </c>
      <c r="W234" s="201">
        <v>1.5</v>
      </c>
      <c r="X234" s="201">
        <v>0</v>
      </c>
      <c r="Y234" s="199"/>
    </row>
    <row r="235" spans="1:25" ht="22.9" customHeight="1">
      <c r="A235" s="196">
        <v>227</v>
      </c>
      <c r="B235" s="202" t="s">
        <v>270</v>
      </c>
      <c r="C235" s="201">
        <v>3.1</v>
      </c>
      <c r="D235" s="214"/>
      <c r="E235" s="201">
        <v>0</v>
      </c>
      <c r="F235" s="201">
        <v>3.1</v>
      </c>
      <c r="G235" s="214"/>
      <c r="H235" s="214"/>
      <c r="I235" s="205"/>
      <c r="J235" s="205"/>
      <c r="K235" s="205"/>
      <c r="L235" s="205"/>
      <c r="M235" s="205"/>
      <c r="N235" s="205"/>
      <c r="O235" s="205"/>
      <c r="P235" s="205"/>
      <c r="Q235" s="205">
        <v>3.1</v>
      </c>
      <c r="R235" s="205"/>
      <c r="S235" s="205"/>
      <c r="T235" s="205"/>
      <c r="U235" s="205"/>
      <c r="V235" s="201"/>
      <c r="W235" s="201"/>
      <c r="X235" s="201"/>
      <c r="Y235" s="199"/>
    </row>
    <row r="236" spans="1:25">
      <c r="A236" s="196">
        <v>228</v>
      </c>
      <c r="B236" s="200" t="s">
        <v>290</v>
      </c>
      <c r="C236" s="201">
        <v>36.1</v>
      </c>
      <c r="D236" s="205">
        <v>15.3</v>
      </c>
      <c r="E236" s="201">
        <v>0.3</v>
      </c>
      <c r="F236" s="201">
        <v>20.5</v>
      </c>
      <c r="G236" s="214"/>
      <c r="H236" s="214"/>
      <c r="I236" s="205"/>
      <c r="J236" s="205"/>
      <c r="K236" s="205"/>
      <c r="L236" s="205"/>
      <c r="M236" s="205"/>
      <c r="N236" s="205"/>
      <c r="O236" s="205"/>
      <c r="P236" s="205"/>
      <c r="Q236" s="205"/>
      <c r="R236" s="205"/>
      <c r="S236" s="205"/>
      <c r="T236" s="205"/>
      <c r="U236" s="205">
        <v>0.1</v>
      </c>
      <c r="V236" s="201">
        <v>20.399999999999999</v>
      </c>
      <c r="W236" s="201">
        <v>0</v>
      </c>
      <c r="X236" s="201"/>
      <c r="Y236" s="199"/>
    </row>
    <row r="237" spans="1:25" s="141" customFormat="1" ht="36">
      <c r="A237" s="196">
        <v>229</v>
      </c>
      <c r="B237" s="229" t="s">
        <v>301</v>
      </c>
      <c r="C237" s="214">
        <v>22145.9</v>
      </c>
      <c r="D237" s="214">
        <v>7348.0999999999995</v>
      </c>
      <c r="E237" s="214">
        <v>109.2</v>
      </c>
      <c r="F237" s="214">
        <v>14688.600000000002</v>
      </c>
      <c r="G237" s="214">
        <v>0</v>
      </c>
      <c r="H237" s="214">
        <v>3.9000000000000004</v>
      </c>
      <c r="I237" s="214">
        <v>46.9</v>
      </c>
      <c r="J237" s="214">
        <v>359.89999999999992</v>
      </c>
      <c r="K237" s="214">
        <v>6.5</v>
      </c>
      <c r="L237" s="214">
        <v>14</v>
      </c>
      <c r="M237" s="214">
        <v>3715.4999999999995</v>
      </c>
      <c r="N237" s="214">
        <v>983.8</v>
      </c>
      <c r="O237" s="214">
        <v>17.8</v>
      </c>
      <c r="P237" s="214">
        <v>183.7</v>
      </c>
      <c r="Q237" s="214">
        <v>224.89999999999998</v>
      </c>
      <c r="R237" s="214">
        <v>36.700000000000003</v>
      </c>
      <c r="S237" s="214">
        <v>9.1999999999999993</v>
      </c>
      <c r="T237" s="214">
        <v>223.7</v>
      </c>
      <c r="U237" s="214">
        <v>2927.8999999999996</v>
      </c>
      <c r="V237" s="214">
        <v>5475</v>
      </c>
      <c r="W237" s="214">
        <v>62.6</v>
      </c>
      <c r="X237" s="214">
        <v>396.6</v>
      </c>
      <c r="Y237" s="199"/>
    </row>
    <row r="238" spans="1:25" s="141" customFormat="1" ht="24">
      <c r="A238" s="196">
        <v>230</v>
      </c>
      <c r="B238" s="213" t="s">
        <v>269</v>
      </c>
      <c r="C238" s="214">
        <v>18952.900000000001</v>
      </c>
      <c r="D238" s="214">
        <v>6631.7</v>
      </c>
      <c r="E238" s="214">
        <v>97.7</v>
      </c>
      <c r="F238" s="214">
        <v>12223.500000000002</v>
      </c>
      <c r="G238" s="214">
        <v>0</v>
      </c>
      <c r="H238" s="214">
        <v>3.9000000000000004</v>
      </c>
      <c r="I238" s="214">
        <v>45</v>
      </c>
      <c r="J238" s="214">
        <v>356.69999999999993</v>
      </c>
      <c r="K238" s="214">
        <v>6.5</v>
      </c>
      <c r="L238" s="214">
        <v>13.9</v>
      </c>
      <c r="M238" s="214">
        <v>3714.9999999999995</v>
      </c>
      <c r="N238" s="214">
        <v>643.29999999999995</v>
      </c>
      <c r="O238" s="214">
        <v>15.5</v>
      </c>
      <c r="P238" s="214">
        <v>162</v>
      </c>
      <c r="Q238" s="214">
        <v>207.2</v>
      </c>
      <c r="R238" s="214">
        <v>34.5</v>
      </c>
      <c r="S238" s="214">
        <v>9.1</v>
      </c>
      <c r="T238" s="214">
        <v>217.1</v>
      </c>
      <c r="U238" s="214">
        <v>2232.1999999999998</v>
      </c>
      <c r="V238" s="214">
        <v>4105</v>
      </c>
      <c r="W238" s="214">
        <v>60</v>
      </c>
      <c r="X238" s="214">
        <v>396.6</v>
      </c>
      <c r="Y238" s="199"/>
    </row>
    <row r="239" spans="1:25" s="141" customFormat="1" ht="25.15" customHeight="1">
      <c r="A239" s="196">
        <v>231</v>
      </c>
      <c r="B239" s="213" t="s">
        <v>270</v>
      </c>
      <c r="C239" s="214">
        <v>93</v>
      </c>
      <c r="D239" s="214">
        <v>0</v>
      </c>
      <c r="E239" s="214">
        <v>0</v>
      </c>
      <c r="F239" s="214">
        <v>93</v>
      </c>
      <c r="G239" s="214">
        <v>0</v>
      </c>
      <c r="H239" s="214">
        <v>0</v>
      </c>
      <c r="I239" s="214">
        <v>1.6</v>
      </c>
      <c r="J239" s="214">
        <v>3.1999999999999997</v>
      </c>
      <c r="K239" s="214">
        <v>0</v>
      </c>
      <c r="L239" s="214">
        <v>0</v>
      </c>
      <c r="M239" s="214">
        <v>0.5</v>
      </c>
      <c r="N239" s="214">
        <v>7.1000000000000005</v>
      </c>
      <c r="O239" s="214">
        <v>1.2</v>
      </c>
      <c r="P239" s="214">
        <v>15</v>
      </c>
      <c r="Q239" s="214">
        <v>11.5</v>
      </c>
      <c r="R239" s="214">
        <v>1.1000000000000001</v>
      </c>
      <c r="S239" s="214">
        <v>0.1</v>
      </c>
      <c r="T239" s="214">
        <v>0.5</v>
      </c>
      <c r="U239" s="214">
        <v>51.199999999999996</v>
      </c>
      <c r="V239" s="214">
        <v>0</v>
      </c>
      <c r="W239" s="214">
        <v>0</v>
      </c>
      <c r="X239" s="214">
        <v>0</v>
      </c>
      <c r="Y239" s="199"/>
    </row>
    <row r="240" spans="1:25" s="141" customFormat="1">
      <c r="A240" s="196">
        <v>232</v>
      </c>
      <c r="B240" s="197" t="s">
        <v>290</v>
      </c>
      <c r="C240" s="214">
        <v>3100</v>
      </c>
      <c r="D240" s="214">
        <v>716.4</v>
      </c>
      <c r="E240" s="214">
        <v>11.5</v>
      </c>
      <c r="F240" s="214">
        <v>2372.1</v>
      </c>
      <c r="G240" s="214">
        <v>0</v>
      </c>
      <c r="H240" s="214">
        <v>0</v>
      </c>
      <c r="I240" s="214">
        <v>0.3</v>
      </c>
      <c r="J240" s="214">
        <v>0</v>
      </c>
      <c r="K240" s="214">
        <v>0</v>
      </c>
      <c r="L240" s="214">
        <v>0.1</v>
      </c>
      <c r="M240" s="214">
        <v>0</v>
      </c>
      <c r="N240" s="214">
        <v>333.4</v>
      </c>
      <c r="O240" s="214">
        <v>1.1000000000000001</v>
      </c>
      <c r="P240" s="214">
        <v>6.7</v>
      </c>
      <c r="Q240" s="214">
        <v>6.2</v>
      </c>
      <c r="R240" s="214">
        <v>1.1000000000000001</v>
      </c>
      <c r="S240" s="214">
        <v>0</v>
      </c>
      <c r="T240" s="214">
        <v>6.1</v>
      </c>
      <c r="U240" s="214">
        <v>644.5</v>
      </c>
      <c r="V240" s="214">
        <v>1370</v>
      </c>
      <c r="W240" s="214">
        <v>2.6</v>
      </c>
      <c r="X240" s="214"/>
      <c r="Y240" s="199"/>
    </row>
    <row r="241" spans="1:25" s="141" customFormat="1" ht="15" customHeight="1">
      <c r="A241" s="196">
        <v>233</v>
      </c>
      <c r="B241" s="230" t="str">
        <f>+[1]kriterijai!B90</f>
        <v xml:space="preserve"> Švietimo ir ugdymo programos (01) </v>
      </c>
      <c r="C241" s="211">
        <v>0</v>
      </c>
      <c r="D241" s="211">
        <v>0</v>
      </c>
      <c r="E241" s="211">
        <v>0</v>
      </c>
      <c r="F241" s="211">
        <v>0</v>
      </c>
      <c r="G241" s="211">
        <v>0</v>
      </c>
      <c r="H241" s="211">
        <v>0</v>
      </c>
      <c r="I241" s="211">
        <v>0</v>
      </c>
      <c r="J241" s="211">
        <v>0</v>
      </c>
      <c r="K241" s="211">
        <v>0</v>
      </c>
      <c r="L241" s="211">
        <v>0</v>
      </c>
      <c r="M241" s="211">
        <v>0</v>
      </c>
      <c r="N241" s="211">
        <v>0</v>
      </c>
      <c r="O241" s="211">
        <v>0</v>
      </c>
      <c r="P241" s="211">
        <v>0</v>
      </c>
      <c r="Q241" s="211">
        <v>0</v>
      </c>
      <c r="R241" s="211">
        <v>0</v>
      </c>
      <c r="S241" s="211">
        <v>0</v>
      </c>
      <c r="T241" s="211">
        <v>0</v>
      </c>
      <c r="U241" s="211">
        <v>0</v>
      </c>
      <c r="V241" s="205"/>
      <c r="W241" s="205"/>
      <c r="X241" s="205"/>
      <c r="Y241" s="199"/>
    </row>
    <row r="242" spans="1:25" ht="35.450000000000003" customHeight="1">
      <c r="A242" s="196">
        <v>234</v>
      </c>
      <c r="B242" s="231" t="str">
        <f>+[1]kriterijai!B91</f>
        <v xml:space="preserve">Finansuoti vaikų vasaros stovyklų  ir kitų neformaliojo vaikų švietimo veiklų programas </v>
      </c>
      <c r="C242" s="211">
        <v>70</v>
      </c>
      <c r="D242" s="211">
        <v>0</v>
      </c>
      <c r="E242" s="211">
        <v>0</v>
      </c>
      <c r="F242" s="211">
        <v>70</v>
      </c>
      <c r="G242" s="211">
        <v>0</v>
      </c>
      <c r="H242" s="211">
        <v>0</v>
      </c>
      <c r="I242" s="211">
        <v>0</v>
      </c>
      <c r="J242" s="211">
        <v>0</v>
      </c>
      <c r="K242" s="211">
        <v>0</v>
      </c>
      <c r="L242" s="211">
        <v>0</v>
      </c>
      <c r="M242" s="211">
        <v>0</v>
      </c>
      <c r="N242" s="211">
        <v>0</v>
      </c>
      <c r="O242" s="211">
        <v>0</v>
      </c>
      <c r="P242" s="211">
        <v>0</v>
      </c>
      <c r="Q242" s="211">
        <v>0</v>
      </c>
      <c r="R242" s="211">
        <v>0</v>
      </c>
      <c r="S242" s="211">
        <v>0</v>
      </c>
      <c r="T242" s="211">
        <v>0</v>
      </c>
      <c r="U242" s="211">
        <v>70</v>
      </c>
      <c r="V242" s="210"/>
      <c r="W242" s="210"/>
      <c r="X242" s="210"/>
      <c r="Y242" s="199"/>
    </row>
    <row r="243" spans="1:25" ht="25.9" customHeight="1">
      <c r="A243" s="196">
        <v>235</v>
      </c>
      <c r="B243" s="231" t="str">
        <f>+[1]kriterijai!B92</f>
        <v>Įgyvendinti "Tūkastantmečio mokyklos I" projektą</v>
      </c>
      <c r="C243" s="211">
        <v>50</v>
      </c>
      <c r="D243" s="211">
        <v>0</v>
      </c>
      <c r="E243" s="211">
        <v>0</v>
      </c>
      <c r="F243" s="211">
        <v>50</v>
      </c>
      <c r="G243" s="211">
        <v>0</v>
      </c>
      <c r="H243" s="211">
        <v>0</v>
      </c>
      <c r="I243" s="211">
        <v>0</v>
      </c>
      <c r="J243" s="211">
        <v>0</v>
      </c>
      <c r="K243" s="211">
        <v>0</v>
      </c>
      <c r="L243" s="211">
        <v>0</v>
      </c>
      <c r="M243" s="211">
        <v>0</v>
      </c>
      <c r="N243" s="211">
        <v>0</v>
      </c>
      <c r="O243" s="211">
        <v>0</v>
      </c>
      <c r="P243" s="211">
        <v>0</v>
      </c>
      <c r="Q243" s="211">
        <v>0</v>
      </c>
      <c r="R243" s="211">
        <v>0</v>
      </c>
      <c r="S243" s="211">
        <v>0</v>
      </c>
      <c r="T243" s="211">
        <v>0</v>
      </c>
      <c r="U243" s="211">
        <v>50</v>
      </c>
      <c r="V243" s="210"/>
      <c r="W243" s="210"/>
      <c r="X243" s="210"/>
      <c r="Y243" s="199"/>
    </row>
    <row r="244" spans="1:25" ht="37.9" customHeight="1">
      <c r="A244" s="196">
        <v>236</v>
      </c>
      <c r="B244" s="231" t="str">
        <f>+[1]kriterijai!B93</f>
        <v>Mokytojų ir pagalbos mokiniui specialistų  motyvacijos programos įgyvendinimas</v>
      </c>
      <c r="C244" s="211">
        <v>123</v>
      </c>
      <c r="D244" s="211">
        <v>0</v>
      </c>
      <c r="E244" s="211">
        <v>0</v>
      </c>
      <c r="F244" s="211">
        <v>123</v>
      </c>
      <c r="G244" s="211">
        <v>0</v>
      </c>
      <c r="H244" s="211">
        <v>0</v>
      </c>
      <c r="I244" s="211">
        <v>0</v>
      </c>
      <c r="J244" s="211">
        <v>0</v>
      </c>
      <c r="K244" s="211">
        <v>0</v>
      </c>
      <c r="L244" s="211">
        <v>0</v>
      </c>
      <c r="M244" s="211">
        <v>0</v>
      </c>
      <c r="N244" s="211">
        <v>0</v>
      </c>
      <c r="O244" s="211">
        <v>0</v>
      </c>
      <c r="P244" s="211">
        <v>0</v>
      </c>
      <c r="Q244" s="211">
        <v>0</v>
      </c>
      <c r="R244" s="211">
        <v>0</v>
      </c>
      <c r="S244" s="211">
        <v>0</v>
      </c>
      <c r="T244" s="211">
        <v>0</v>
      </c>
      <c r="U244" s="211">
        <v>123</v>
      </c>
      <c r="V244" s="210"/>
      <c r="W244" s="210"/>
      <c r="X244" s="210"/>
      <c r="Y244" s="199"/>
    </row>
    <row r="245" spans="1:25" ht="16.149999999999999" customHeight="1">
      <c r="A245" s="196">
        <v>237</v>
      </c>
      <c r="B245" s="231" t="str">
        <f>+[1]kriterijai!B94</f>
        <v>Gabių mokinių skatinimas</v>
      </c>
      <c r="C245" s="211">
        <v>20</v>
      </c>
      <c r="D245" s="211">
        <v>0</v>
      </c>
      <c r="E245" s="211">
        <v>0</v>
      </c>
      <c r="F245" s="211">
        <v>20</v>
      </c>
      <c r="G245" s="211">
        <v>0</v>
      </c>
      <c r="H245" s="211">
        <v>0</v>
      </c>
      <c r="I245" s="211">
        <v>0</v>
      </c>
      <c r="J245" s="211">
        <v>0</v>
      </c>
      <c r="K245" s="211">
        <v>0</v>
      </c>
      <c r="L245" s="211">
        <v>0</v>
      </c>
      <c r="M245" s="211">
        <v>0</v>
      </c>
      <c r="N245" s="211">
        <v>0</v>
      </c>
      <c r="O245" s="211">
        <v>0</v>
      </c>
      <c r="P245" s="211">
        <v>0</v>
      </c>
      <c r="Q245" s="211">
        <v>0</v>
      </c>
      <c r="R245" s="211">
        <v>0</v>
      </c>
      <c r="S245" s="211">
        <v>0</v>
      </c>
      <c r="T245" s="211">
        <v>0</v>
      </c>
      <c r="U245" s="211">
        <v>20</v>
      </c>
      <c r="V245" s="210"/>
      <c r="W245" s="210"/>
      <c r="X245" s="210"/>
      <c r="Y245" s="199"/>
    </row>
    <row r="246" spans="1:25" ht="17.45" customHeight="1">
      <c r="A246" s="196">
        <v>238</v>
      </c>
      <c r="B246" s="231" t="str">
        <f>+[1]kriterijai!B95</f>
        <v>Pirmoko krepšelio finansavimas</v>
      </c>
      <c r="C246" s="211">
        <v>22</v>
      </c>
      <c r="D246" s="211">
        <v>0</v>
      </c>
      <c r="E246" s="211">
        <v>0</v>
      </c>
      <c r="F246" s="211">
        <v>22</v>
      </c>
      <c r="G246" s="211">
        <v>0</v>
      </c>
      <c r="H246" s="211">
        <v>0</v>
      </c>
      <c r="I246" s="211">
        <v>0</v>
      </c>
      <c r="J246" s="211">
        <v>0</v>
      </c>
      <c r="K246" s="211">
        <v>0</v>
      </c>
      <c r="L246" s="211">
        <v>0</v>
      </c>
      <c r="M246" s="211">
        <v>0</v>
      </c>
      <c r="N246" s="211">
        <v>0</v>
      </c>
      <c r="O246" s="211">
        <v>0</v>
      </c>
      <c r="P246" s="211">
        <v>0</v>
      </c>
      <c r="Q246" s="211">
        <v>0</v>
      </c>
      <c r="R246" s="211">
        <v>0</v>
      </c>
      <c r="S246" s="211">
        <v>0</v>
      </c>
      <c r="T246" s="211">
        <v>0</v>
      </c>
      <c r="U246" s="211">
        <v>22</v>
      </c>
      <c r="V246" s="210"/>
      <c r="W246" s="210"/>
      <c r="X246" s="210"/>
      <c r="Y246" s="199"/>
    </row>
    <row r="247" spans="1:25" ht="36" customHeight="1">
      <c r="A247" s="196">
        <v>239</v>
      </c>
      <c r="B247" s="231" t="str">
        <f>+[1]kriterijai!B96</f>
        <v>Priklausomybę sukeliančių medžiagų vartojimo mažinimo ir prevencijos  programos priemonių įgyvendinimas</v>
      </c>
      <c r="C247" s="211">
        <v>57.7</v>
      </c>
      <c r="D247" s="211">
        <v>0</v>
      </c>
      <c r="E247" s="211">
        <v>0</v>
      </c>
      <c r="F247" s="211">
        <v>57.7</v>
      </c>
      <c r="G247" s="211">
        <v>0</v>
      </c>
      <c r="H247" s="211">
        <v>0</v>
      </c>
      <c r="I247" s="211">
        <v>0</v>
      </c>
      <c r="J247" s="211">
        <v>0</v>
      </c>
      <c r="K247" s="211">
        <v>0</v>
      </c>
      <c r="L247" s="211">
        <v>0</v>
      </c>
      <c r="M247" s="211">
        <v>0</v>
      </c>
      <c r="N247" s="211">
        <v>0</v>
      </c>
      <c r="O247" s="211">
        <v>0</v>
      </c>
      <c r="P247" s="211">
        <v>0</v>
      </c>
      <c r="Q247" s="211">
        <v>0</v>
      </c>
      <c r="R247" s="211">
        <v>0</v>
      </c>
      <c r="S247" s="211">
        <v>0</v>
      </c>
      <c r="T247" s="211">
        <v>0</v>
      </c>
      <c r="U247" s="211">
        <v>57.7</v>
      </c>
      <c r="V247" s="210"/>
      <c r="W247" s="210"/>
      <c r="X247" s="210"/>
      <c r="Y247" s="199"/>
    </row>
    <row r="248" spans="1:25" ht="18.600000000000001" customHeight="1">
      <c r="A248" s="196">
        <v>240</v>
      </c>
      <c r="B248" s="230" t="str">
        <f>+[1]kriterijai!B97</f>
        <v>Sveikatos apsaugos  programos (02)</v>
      </c>
      <c r="C248" s="211">
        <v>0</v>
      </c>
      <c r="D248" s="211">
        <v>0</v>
      </c>
      <c r="E248" s="211">
        <v>0</v>
      </c>
      <c r="F248" s="211">
        <v>0</v>
      </c>
      <c r="G248" s="211">
        <v>0</v>
      </c>
      <c r="H248" s="211">
        <v>0</v>
      </c>
      <c r="I248" s="211">
        <v>0</v>
      </c>
      <c r="J248" s="211">
        <v>0</v>
      </c>
      <c r="K248" s="211">
        <v>0</v>
      </c>
      <c r="L248" s="211">
        <v>0</v>
      </c>
      <c r="M248" s="211">
        <v>0</v>
      </c>
      <c r="N248" s="211">
        <v>0</v>
      </c>
      <c r="O248" s="211">
        <v>0</v>
      </c>
      <c r="P248" s="211">
        <v>0</v>
      </c>
      <c r="Q248" s="211">
        <v>0</v>
      </c>
      <c r="R248" s="211">
        <v>0</v>
      </c>
      <c r="S248" s="211">
        <v>0</v>
      </c>
      <c r="T248" s="211">
        <v>0</v>
      </c>
      <c r="U248" s="211">
        <v>0</v>
      </c>
      <c r="V248" s="210"/>
      <c r="W248" s="210"/>
      <c r="X248" s="210"/>
      <c r="Y248" s="199"/>
    </row>
    <row r="249" spans="1:25" ht="37.9" customHeight="1">
      <c r="A249" s="196">
        <v>241</v>
      </c>
      <c r="B249" s="231" t="str">
        <f>+[1]kriterijai!B98</f>
        <v>E sveikatos informacinės sistemos  palaikymo ir tobulinimo VšĮ Kėdainių PSPC 2024-2026 m.  programa</v>
      </c>
      <c r="C249" s="211">
        <v>10</v>
      </c>
      <c r="D249" s="211">
        <v>0</v>
      </c>
      <c r="E249" s="211">
        <v>0</v>
      </c>
      <c r="F249" s="211">
        <v>10</v>
      </c>
      <c r="G249" s="211">
        <v>0</v>
      </c>
      <c r="H249" s="211">
        <v>0</v>
      </c>
      <c r="I249" s="211">
        <v>0</v>
      </c>
      <c r="J249" s="211">
        <v>0</v>
      </c>
      <c r="K249" s="211">
        <v>0</v>
      </c>
      <c r="L249" s="211">
        <v>0</v>
      </c>
      <c r="M249" s="211">
        <v>0</v>
      </c>
      <c r="N249" s="211">
        <v>0</v>
      </c>
      <c r="O249" s="211">
        <v>0</v>
      </c>
      <c r="P249" s="211">
        <v>0</v>
      </c>
      <c r="Q249" s="211">
        <v>0</v>
      </c>
      <c r="R249" s="211">
        <v>0</v>
      </c>
      <c r="S249" s="211">
        <v>0</v>
      </c>
      <c r="T249" s="211">
        <v>0</v>
      </c>
      <c r="U249" s="211">
        <v>10</v>
      </c>
      <c r="V249" s="210"/>
      <c r="W249" s="210"/>
      <c r="X249" s="210"/>
      <c r="Y249" s="199"/>
    </row>
    <row r="250" spans="1:25" ht="36" customHeight="1">
      <c r="A250" s="196">
        <v>242</v>
      </c>
      <c r="B250" s="231" t="str">
        <f>+[1]kriterijai!B99</f>
        <v xml:space="preserve"> E. sveikatos informacinės sistemos palaikymo ir tobulinimo VšĮ Kėdainių ligoninėje  2024-2026 m. programa</v>
      </c>
      <c r="C250" s="211">
        <v>10</v>
      </c>
      <c r="D250" s="211">
        <v>0</v>
      </c>
      <c r="E250" s="211">
        <v>0</v>
      </c>
      <c r="F250" s="211">
        <v>10</v>
      </c>
      <c r="G250" s="211">
        <v>0</v>
      </c>
      <c r="H250" s="211">
        <v>0</v>
      </c>
      <c r="I250" s="211">
        <v>0</v>
      </c>
      <c r="J250" s="211">
        <v>0</v>
      </c>
      <c r="K250" s="211">
        <v>0</v>
      </c>
      <c r="L250" s="211">
        <v>0</v>
      </c>
      <c r="M250" s="211">
        <v>0</v>
      </c>
      <c r="N250" s="211">
        <v>0</v>
      </c>
      <c r="O250" s="211">
        <v>0</v>
      </c>
      <c r="P250" s="211">
        <v>0</v>
      </c>
      <c r="Q250" s="211">
        <v>0</v>
      </c>
      <c r="R250" s="211">
        <v>0</v>
      </c>
      <c r="S250" s="211">
        <v>0</v>
      </c>
      <c r="T250" s="211">
        <v>0</v>
      </c>
      <c r="U250" s="211">
        <v>10</v>
      </c>
      <c r="V250" s="210"/>
      <c r="W250" s="210"/>
      <c r="X250" s="210"/>
      <c r="Y250" s="199"/>
    </row>
    <row r="251" spans="1:25" ht="46.9" customHeight="1">
      <c r="A251" s="196">
        <v>243</v>
      </c>
      <c r="B251" s="231" t="str">
        <f>+[1]kriterijai!B100</f>
        <v>Sveikatos priežiūros specialistų skatinimo dirbti VšĮ Kėdainių pirminės sveikatos priežiūros centre 2024–2028 m. programa</v>
      </c>
      <c r="C251" s="211">
        <v>98</v>
      </c>
      <c r="D251" s="211">
        <v>0</v>
      </c>
      <c r="E251" s="211">
        <v>0</v>
      </c>
      <c r="F251" s="211">
        <v>98</v>
      </c>
      <c r="G251" s="211">
        <v>0</v>
      </c>
      <c r="H251" s="211">
        <v>0</v>
      </c>
      <c r="I251" s="211">
        <v>0</v>
      </c>
      <c r="J251" s="211">
        <v>0</v>
      </c>
      <c r="K251" s="211">
        <v>0</v>
      </c>
      <c r="L251" s="211">
        <v>0</v>
      </c>
      <c r="M251" s="211">
        <v>0</v>
      </c>
      <c r="N251" s="211">
        <v>0</v>
      </c>
      <c r="O251" s="211">
        <v>0</v>
      </c>
      <c r="P251" s="211">
        <v>0</v>
      </c>
      <c r="Q251" s="211">
        <v>0</v>
      </c>
      <c r="R251" s="211">
        <v>0</v>
      </c>
      <c r="S251" s="211">
        <v>0</v>
      </c>
      <c r="T251" s="211">
        <v>0</v>
      </c>
      <c r="U251" s="211">
        <v>98</v>
      </c>
      <c r="V251" s="210"/>
      <c r="W251" s="210"/>
      <c r="X251" s="210"/>
      <c r="Y251" s="199"/>
    </row>
    <row r="252" spans="1:25" ht="46.15" customHeight="1">
      <c r="A252" s="196">
        <v>244</v>
      </c>
      <c r="B252" s="231" t="str">
        <f>+[1]kriterijai!B101</f>
        <v>Trūkstamos sveikatos priežiūros specialistų skatinimo dirbti VšĮ Kėdainių ligoninėje2023-2026 m.  programa</v>
      </c>
      <c r="C252" s="211">
        <v>85</v>
      </c>
      <c r="D252" s="211">
        <v>0</v>
      </c>
      <c r="E252" s="211">
        <v>0</v>
      </c>
      <c r="F252" s="211">
        <v>85</v>
      </c>
      <c r="G252" s="211">
        <v>0</v>
      </c>
      <c r="H252" s="211">
        <v>0</v>
      </c>
      <c r="I252" s="211">
        <v>0</v>
      </c>
      <c r="J252" s="211">
        <v>0</v>
      </c>
      <c r="K252" s="211">
        <v>0</v>
      </c>
      <c r="L252" s="211">
        <v>0</v>
      </c>
      <c r="M252" s="211">
        <v>0</v>
      </c>
      <c r="N252" s="211">
        <v>0</v>
      </c>
      <c r="O252" s="211">
        <v>0</v>
      </c>
      <c r="P252" s="211">
        <v>0</v>
      </c>
      <c r="Q252" s="211">
        <v>0</v>
      </c>
      <c r="R252" s="211">
        <v>0</v>
      </c>
      <c r="S252" s="211">
        <v>0</v>
      </c>
      <c r="T252" s="211">
        <v>0</v>
      </c>
      <c r="U252" s="211">
        <v>85</v>
      </c>
      <c r="V252" s="210"/>
      <c r="W252" s="210"/>
      <c r="X252" s="210"/>
      <c r="Y252" s="199"/>
    </row>
    <row r="253" spans="1:25" ht="47.45" customHeight="1">
      <c r="A253" s="196">
        <v>245</v>
      </c>
      <c r="B253" s="231" t="str">
        <f>+[1]kriterijai!B102</f>
        <v>Odontologijos paslaugų plėtros Kėdainių rajono savivaldybėje 2024 - 2027 m. programa (VšĮ Kėdainių ligoninė)</v>
      </c>
      <c r="C253" s="211">
        <v>23.6</v>
      </c>
      <c r="D253" s="211">
        <v>0</v>
      </c>
      <c r="E253" s="211">
        <v>0</v>
      </c>
      <c r="F253" s="211">
        <v>23.6</v>
      </c>
      <c r="G253" s="211">
        <v>0</v>
      </c>
      <c r="H253" s="211">
        <v>0</v>
      </c>
      <c r="I253" s="211">
        <v>0</v>
      </c>
      <c r="J253" s="211">
        <v>0</v>
      </c>
      <c r="K253" s="211">
        <v>0</v>
      </c>
      <c r="L253" s="211">
        <v>0</v>
      </c>
      <c r="M253" s="211">
        <v>0</v>
      </c>
      <c r="N253" s="211">
        <v>0</v>
      </c>
      <c r="O253" s="211">
        <v>0</v>
      </c>
      <c r="P253" s="211">
        <v>0</v>
      </c>
      <c r="Q253" s="211">
        <v>0</v>
      </c>
      <c r="R253" s="211">
        <v>0</v>
      </c>
      <c r="S253" s="211">
        <v>0</v>
      </c>
      <c r="T253" s="211">
        <v>0</v>
      </c>
      <c r="U253" s="211">
        <v>23.6</v>
      </c>
      <c r="V253" s="210"/>
      <c r="W253" s="210"/>
      <c r="X253" s="210"/>
      <c r="Y253" s="199"/>
    </row>
    <row r="254" spans="1:25" ht="37.9" customHeight="1">
      <c r="A254" s="196">
        <v>246</v>
      </c>
      <c r="B254" s="231" t="str">
        <f>+[1]kriterijai!B103</f>
        <v>Reabilitacijos prieinamumo didinimo Kėdainių rajono savivaldybėje 2024 m. programa  (VšĮ Kėdainių ligoninė)</v>
      </c>
      <c r="C254" s="211">
        <v>57</v>
      </c>
      <c r="D254" s="211">
        <v>0</v>
      </c>
      <c r="E254" s="211">
        <v>0</v>
      </c>
      <c r="F254" s="211">
        <v>57</v>
      </c>
      <c r="G254" s="211">
        <v>0</v>
      </c>
      <c r="H254" s="211">
        <v>0</v>
      </c>
      <c r="I254" s="211">
        <v>0</v>
      </c>
      <c r="J254" s="211">
        <v>0</v>
      </c>
      <c r="K254" s="211">
        <v>0</v>
      </c>
      <c r="L254" s="211">
        <v>0</v>
      </c>
      <c r="M254" s="211">
        <v>0</v>
      </c>
      <c r="N254" s="211">
        <v>0</v>
      </c>
      <c r="O254" s="211">
        <v>0</v>
      </c>
      <c r="P254" s="211">
        <v>0</v>
      </c>
      <c r="Q254" s="211">
        <v>0</v>
      </c>
      <c r="R254" s="211">
        <v>0</v>
      </c>
      <c r="S254" s="211">
        <v>0</v>
      </c>
      <c r="T254" s="211">
        <v>0</v>
      </c>
      <c r="U254" s="211">
        <v>57</v>
      </c>
      <c r="V254" s="210"/>
      <c r="W254" s="210"/>
      <c r="X254" s="210"/>
      <c r="Y254" s="199"/>
    </row>
    <row r="255" spans="1:25" s="232" customFormat="1" ht="61.15" customHeight="1">
      <c r="A255" s="196">
        <v>247</v>
      </c>
      <c r="B255" s="231" t="str">
        <f>+[1]kriterijai!B104</f>
        <v>Pirminės asmens sveikatos priežiūros paslaugų prieinamumo  ir kokybės užtikrinimo   Kėdainių rajono kaimiškųjų vietovių gyventojams programa (VšĮ Kėdainių PSPC)</v>
      </c>
      <c r="C255" s="211">
        <v>80.400000000000006</v>
      </c>
      <c r="D255" s="211">
        <v>0</v>
      </c>
      <c r="E255" s="211">
        <v>0</v>
      </c>
      <c r="F255" s="211">
        <v>80.400000000000006</v>
      </c>
      <c r="G255" s="211">
        <v>0</v>
      </c>
      <c r="H255" s="211">
        <v>0</v>
      </c>
      <c r="I255" s="211">
        <v>0</v>
      </c>
      <c r="J255" s="211">
        <v>0</v>
      </c>
      <c r="K255" s="211">
        <v>0</v>
      </c>
      <c r="L255" s="211">
        <v>0</v>
      </c>
      <c r="M255" s="211">
        <v>0</v>
      </c>
      <c r="N255" s="211">
        <v>0</v>
      </c>
      <c r="O255" s="211">
        <v>0</v>
      </c>
      <c r="P255" s="211">
        <v>0</v>
      </c>
      <c r="Q255" s="211">
        <v>0</v>
      </c>
      <c r="R255" s="211">
        <v>0</v>
      </c>
      <c r="S255" s="211">
        <v>0</v>
      </c>
      <c r="T255" s="211">
        <v>0</v>
      </c>
      <c r="U255" s="211">
        <v>80.400000000000006</v>
      </c>
      <c r="V255" s="210"/>
      <c r="W255" s="210"/>
      <c r="X255" s="210"/>
      <c r="Y255" s="199"/>
    </row>
    <row r="256" spans="1:25" s="232" customFormat="1" ht="48" customHeight="1">
      <c r="A256" s="196">
        <v>248</v>
      </c>
      <c r="B256" s="231" t="str">
        <f>+[1]kriterijai!B105</f>
        <v>Žemo slenksčio paslaugų kokybės užtikrinimo  Kėdainių rajone  2023–2027 m.  programa (VšĮ Kėdainių PSPC)</v>
      </c>
      <c r="C256" s="211">
        <v>7.8</v>
      </c>
      <c r="D256" s="211">
        <v>0</v>
      </c>
      <c r="E256" s="211">
        <v>0</v>
      </c>
      <c r="F256" s="211">
        <v>7.8</v>
      </c>
      <c r="G256" s="211">
        <v>0</v>
      </c>
      <c r="H256" s="211">
        <v>0</v>
      </c>
      <c r="I256" s="211">
        <v>0</v>
      </c>
      <c r="J256" s="211">
        <v>0</v>
      </c>
      <c r="K256" s="211">
        <v>0</v>
      </c>
      <c r="L256" s="211">
        <v>0</v>
      </c>
      <c r="M256" s="211">
        <v>0</v>
      </c>
      <c r="N256" s="211">
        <v>0</v>
      </c>
      <c r="O256" s="211">
        <v>0</v>
      </c>
      <c r="P256" s="211">
        <v>0</v>
      </c>
      <c r="Q256" s="211">
        <v>0</v>
      </c>
      <c r="R256" s="211">
        <v>0</v>
      </c>
      <c r="S256" s="211">
        <v>0</v>
      </c>
      <c r="T256" s="211">
        <v>0</v>
      </c>
      <c r="U256" s="211">
        <v>7.8</v>
      </c>
      <c r="V256" s="210"/>
      <c r="W256" s="210"/>
      <c r="X256" s="210"/>
      <c r="Y256" s="199"/>
    </row>
    <row r="257" spans="1:25" s="232" customFormat="1" ht="49.9" customHeight="1">
      <c r="A257" s="196">
        <v>249</v>
      </c>
      <c r="B257" s="231" t="str">
        <f>+[1]kriterijai!B106</f>
        <v>Endoskopinių paslaugų prieinamumo ir kokybės gerinimo Kėdainių rajono savivaldybėje  2020-2025 m. programa (VšĮ Kėdainių ligoninė)</v>
      </c>
      <c r="C257" s="211">
        <v>21</v>
      </c>
      <c r="D257" s="211">
        <v>0</v>
      </c>
      <c r="E257" s="211">
        <v>0</v>
      </c>
      <c r="F257" s="211">
        <v>21</v>
      </c>
      <c r="G257" s="211">
        <v>0</v>
      </c>
      <c r="H257" s="211">
        <v>0</v>
      </c>
      <c r="I257" s="211">
        <v>0</v>
      </c>
      <c r="J257" s="211">
        <v>0</v>
      </c>
      <c r="K257" s="211">
        <v>0</v>
      </c>
      <c r="L257" s="211">
        <v>0</v>
      </c>
      <c r="M257" s="211">
        <v>0</v>
      </c>
      <c r="N257" s="211">
        <v>0</v>
      </c>
      <c r="O257" s="211">
        <v>0</v>
      </c>
      <c r="P257" s="211">
        <v>0</v>
      </c>
      <c r="Q257" s="211">
        <v>0</v>
      </c>
      <c r="R257" s="211">
        <v>0</v>
      </c>
      <c r="S257" s="211">
        <v>0</v>
      </c>
      <c r="T257" s="211">
        <v>0</v>
      </c>
      <c r="U257" s="211">
        <v>21</v>
      </c>
      <c r="V257" s="210"/>
      <c r="W257" s="210"/>
      <c r="X257" s="210"/>
      <c r="Y257" s="199"/>
    </row>
    <row r="258" spans="1:25" ht="59.45" customHeight="1">
      <c r="A258" s="196">
        <v>250</v>
      </c>
      <c r="B258" s="231" t="str">
        <f>+[1]kriterijai!B107</f>
        <v>Ambulatorinės akušerinės ir ginekologinės pagalbos kokybės gerinimo Kėdainių rajono savivaldybės moterims 2019-2024 m. programą (VšĮ Kėdainių ligoninė)</v>
      </c>
      <c r="C258" s="211">
        <v>3</v>
      </c>
      <c r="D258" s="211">
        <v>0</v>
      </c>
      <c r="E258" s="211">
        <v>0</v>
      </c>
      <c r="F258" s="211">
        <v>3</v>
      </c>
      <c r="G258" s="211">
        <v>0</v>
      </c>
      <c r="H258" s="211">
        <v>0</v>
      </c>
      <c r="I258" s="211">
        <v>0</v>
      </c>
      <c r="J258" s="211">
        <v>0</v>
      </c>
      <c r="K258" s="211">
        <v>0</v>
      </c>
      <c r="L258" s="211">
        <v>0</v>
      </c>
      <c r="M258" s="211">
        <v>0</v>
      </c>
      <c r="N258" s="211">
        <v>0</v>
      </c>
      <c r="O258" s="211">
        <v>0</v>
      </c>
      <c r="P258" s="211">
        <v>0</v>
      </c>
      <c r="Q258" s="211">
        <v>0</v>
      </c>
      <c r="R258" s="211">
        <v>0</v>
      </c>
      <c r="S258" s="211">
        <v>0</v>
      </c>
      <c r="T258" s="211">
        <v>0</v>
      </c>
      <c r="U258" s="211">
        <v>3</v>
      </c>
      <c r="V258" s="210"/>
      <c r="W258" s="210"/>
      <c r="X258" s="210"/>
      <c r="Y258" s="199"/>
    </row>
    <row r="259" spans="1:25" ht="50.45" customHeight="1">
      <c r="A259" s="196">
        <v>251</v>
      </c>
      <c r="B259" s="231" t="str">
        <f>+[1]kriterijai!B108</f>
        <v>Kėdainių rajono tuberkuliozės prevencijos, ankstyvosios diagnostikos, gydymo ir kontrolės  2023 - 2027 m.programa (VšĮ Kėdainių PSPC)</v>
      </c>
      <c r="C259" s="211">
        <v>3</v>
      </c>
      <c r="D259" s="211">
        <v>0</v>
      </c>
      <c r="E259" s="211">
        <v>0</v>
      </c>
      <c r="F259" s="211">
        <v>3</v>
      </c>
      <c r="G259" s="211">
        <v>0</v>
      </c>
      <c r="H259" s="211">
        <v>0</v>
      </c>
      <c r="I259" s="211">
        <v>0</v>
      </c>
      <c r="J259" s="211">
        <v>0</v>
      </c>
      <c r="K259" s="211">
        <v>0</v>
      </c>
      <c r="L259" s="211">
        <v>0</v>
      </c>
      <c r="M259" s="211">
        <v>0</v>
      </c>
      <c r="N259" s="211">
        <v>0</v>
      </c>
      <c r="O259" s="211">
        <v>0</v>
      </c>
      <c r="P259" s="211">
        <v>0</v>
      </c>
      <c r="Q259" s="211">
        <v>0</v>
      </c>
      <c r="R259" s="211">
        <v>0</v>
      </c>
      <c r="S259" s="211">
        <v>0</v>
      </c>
      <c r="T259" s="211">
        <v>0</v>
      </c>
      <c r="U259" s="211">
        <v>3</v>
      </c>
      <c r="V259" s="210"/>
      <c r="W259" s="210"/>
      <c r="X259" s="210"/>
      <c r="Y259" s="199"/>
    </row>
    <row r="260" spans="1:25" ht="48.6" customHeight="1">
      <c r="A260" s="196">
        <v>252</v>
      </c>
      <c r="B260" s="231" t="str">
        <f>+[1]kriterijai!B109</f>
        <v>Mamografijos paslaugų tęstinumo, kokybės gerinimo Kėdainių rajono savivaldybėje 2020-2025 m. programa (VšĮ Kėdainių ligoninė)</v>
      </c>
      <c r="C260" s="211">
        <v>19.100000000000001</v>
      </c>
      <c r="D260" s="211">
        <v>0</v>
      </c>
      <c r="E260" s="211">
        <v>0</v>
      </c>
      <c r="F260" s="211">
        <v>19.100000000000001</v>
      </c>
      <c r="G260" s="211">
        <v>0</v>
      </c>
      <c r="H260" s="211">
        <v>0</v>
      </c>
      <c r="I260" s="211">
        <v>0</v>
      </c>
      <c r="J260" s="211">
        <v>0</v>
      </c>
      <c r="K260" s="211">
        <v>0</v>
      </c>
      <c r="L260" s="211">
        <v>0</v>
      </c>
      <c r="M260" s="211">
        <v>0</v>
      </c>
      <c r="N260" s="211">
        <v>0</v>
      </c>
      <c r="O260" s="211">
        <v>0</v>
      </c>
      <c r="P260" s="211">
        <v>0</v>
      </c>
      <c r="Q260" s="211">
        <v>0</v>
      </c>
      <c r="R260" s="211">
        <v>0</v>
      </c>
      <c r="S260" s="211">
        <v>0</v>
      </c>
      <c r="T260" s="211">
        <v>0</v>
      </c>
      <c r="U260" s="211">
        <v>19.100000000000001</v>
      </c>
      <c r="V260" s="210"/>
      <c r="W260" s="210"/>
      <c r="X260" s="210"/>
      <c r="Y260" s="199"/>
    </row>
    <row r="261" spans="1:25" ht="48">
      <c r="A261" s="196">
        <v>253</v>
      </c>
      <c r="B261" s="231" t="str">
        <f>+[1]kriterijai!B110</f>
        <v>Kompiuterinės tomografijos paslaugų kokybės gerinimo Kėdainių rajono savivaldybėje 2023-2030 m. programa (VšĮ Kėdainių ligoninė)</v>
      </c>
      <c r="C261" s="211">
        <v>52.1</v>
      </c>
      <c r="D261" s="211">
        <v>0</v>
      </c>
      <c r="E261" s="211">
        <v>0</v>
      </c>
      <c r="F261" s="211">
        <v>52.1</v>
      </c>
      <c r="G261" s="211">
        <v>0</v>
      </c>
      <c r="H261" s="211">
        <v>0</v>
      </c>
      <c r="I261" s="211">
        <v>0</v>
      </c>
      <c r="J261" s="211">
        <v>0</v>
      </c>
      <c r="K261" s="211">
        <v>0</v>
      </c>
      <c r="L261" s="211">
        <v>0</v>
      </c>
      <c r="M261" s="211">
        <v>0</v>
      </c>
      <c r="N261" s="211">
        <v>0</v>
      </c>
      <c r="O261" s="211">
        <v>0</v>
      </c>
      <c r="P261" s="211">
        <v>0</v>
      </c>
      <c r="Q261" s="211">
        <v>0</v>
      </c>
      <c r="R261" s="211">
        <v>0</v>
      </c>
      <c r="S261" s="211">
        <v>0</v>
      </c>
      <c r="T261" s="211">
        <v>0</v>
      </c>
      <c r="U261" s="211">
        <v>52.1</v>
      </c>
      <c r="V261" s="210"/>
      <c r="W261" s="210"/>
      <c r="X261" s="210"/>
      <c r="Y261" s="199"/>
    </row>
    <row r="262" spans="1:25" ht="72">
      <c r="A262" s="196">
        <v>254</v>
      </c>
      <c r="B262" s="231" t="str">
        <f>+[1]kriterijai!B111</f>
        <v>Vaikų, turinčių autizmo spektro ir kitų raidos sutrikimų, sveikatos stiprinimas, galimybių siekti asmeninės pažangos, pilnaverčio socialinio dalyvavimo prielaidų užtikrinimas</v>
      </c>
      <c r="C262" s="211">
        <v>15.1</v>
      </c>
      <c r="D262" s="211">
        <v>0</v>
      </c>
      <c r="E262" s="211">
        <v>0</v>
      </c>
      <c r="F262" s="211">
        <v>15.1</v>
      </c>
      <c r="G262" s="211">
        <v>0</v>
      </c>
      <c r="H262" s="211">
        <v>0</v>
      </c>
      <c r="I262" s="211">
        <v>0</v>
      </c>
      <c r="J262" s="211">
        <v>0</v>
      </c>
      <c r="K262" s="211">
        <v>0</v>
      </c>
      <c r="L262" s="211">
        <v>0</v>
      </c>
      <c r="M262" s="211">
        <v>0</v>
      </c>
      <c r="N262" s="211">
        <v>0</v>
      </c>
      <c r="O262" s="211">
        <v>0</v>
      </c>
      <c r="P262" s="211">
        <v>0</v>
      </c>
      <c r="Q262" s="211">
        <v>0</v>
      </c>
      <c r="R262" s="211">
        <v>0</v>
      </c>
      <c r="S262" s="211">
        <v>0</v>
      </c>
      <c r="T262" s="211">
        <v>0</v>
      </c>
      <c r="U262" s="211">
        <v>15.1</v>
      </c>
      <c r="V262" s="210"/>
      <c r="W262" s="210"/>
      <c r="X262" s="210"/>
      <c r="Y262" s="199"/>
    </row>
    <row r="263" spans="1:25" ht="48">
      <c r="A263" s="196">
        <v>255</v>
      </c>
      <c r="B263" s="231" t="str">
        <f>+[1]kriterijai!B112</f>
        <v>Rentgeno paslaugų atnaujinimo, kokybės gerinimo Kėdainių rajono savivaldybėje 2022-2027 m. programa (VšĮ Kėdainių ligoninė)</v>
      </c>
      <c r="C263" s="211">
        <v>28.3</v>
      </c>
      <c r="D263" s="211">
        <v>0</v>
      </c>
      <c r="E263" s="211">
        <v>0</v>
      </c>
      <c r="F263" s="211">
        <v>28.3</v>
      </c>
      <c r="G263" s="211">
        <v>0</v>
      </c>
      <c r="H263" s="211">
        <v>0</v>
      </c>
      <c r="I263" s="211">
        <v>0</v>
      </c>
      <c r="J263" s="211">
        <v>0</v>
      </c>
      <c r="K263" s="211">
        <v>0</v>
      </c>
      <c r="L263" s="211">
        <v>0</v>
      </c>
      <c r="M263" s="211">
        <v>0</v>
      </c>
      <c r="N263" s="211">
        <v>0</v>
      </c>
      <c r="O263" s="211">
        <v>0</v>
      </c>
      <c r="P263" s="211">
        <v>0</v>
      </c>
      <c r="Q263" s="211">
        <v>0</v>
      </c>
      <c r="R263" s="211">
        <v>0</v>
      </c>
      <c r="S263" s="211">
        <v>0</v>
      </c>
      <c r="T263" s="211">
        <v>0</v>
      </c>
      <c r="U263" s="211">
        <v>28.3</v>
      </c>
      <c r="V263" s="210"/>
      <c r="W263" s="210"/>
      <c r="X263" s="210"/>
      <c r="Y263" s="199"/>
    </row>
    <row r="264" spans="1:25" ht="25.15" customHeight="1">
      <c r="A264" s="196">
        <v>256</v>
      </c>
      <c r="B264" s="231" t="str">
        <f>+[1]kriterijai!B113</f>
        <v>VšĮ Kėdainių ligoninės sterilizacinės modernizavimo 2023-2028 m. programa</v>
      </c>
      <c r="C264" s="211">
        <v>31.4</v>
      </c>
      <c r="D264" s="211">
        <v>0</v>
      </c>
      <c r="E264" s="211">
        <v>0</v>
      </c>
      <c r="F264" s="211">
        <v>31.4</v>
      </c>
      <c r="G264" s="211">
        <v>0</v>
      </c>
      <c r="H264" s="211">
        <v>0</v>
      </c>
      <c r="I264" s="211">
        <v>0</v>
      </c>
      <c r="J264" s="211">
        <v>0</v>
      </c>
      <c r="K264" s="211">
        <v>0</v>
      </c>
      <c r="L264" s="211">
        <v>0</v>
      </c>
      <c r="M264" s="211">
        <v>0</v>
      </c>
      <c r="N264" s="211">
        <v>0</v>
      </c>
      <c r="O264" s="211">
        <v>0</v>
      </c>
      <c r="P264" s="211">
        <v>0</v>
      </c>
      <c r="Q264" s="211">
        <v>0</v>
      </c>
      <c r="R264" s="211">
        <v>0</v>
      </c>
      <c r="S264" s="211">
        <v>0</v>
      </c>
      <c r="T264" s="211">
        <v>0</v>
      </c>
      <c r="U264" s="211">
        <v>31.4</v>
      </c>
      <c r="V264" s="210"/>
      <c r="W264" s="210"/>
      <c r="X264" s="210"/>
      <c r="Y264" s="199"/>
    </row>
    <row r="265" spans="1:25" ht="60">
      <c r="A265" s="196">
        <v>257</v>
      </c>
      <c r="B265" s="231" t="str">
        <f>+[1]kriterijai!B114</f>
        <v>Tinkamų ir saugių darbo sąlygų užtikrinimo, įrengiant vėdinimo bei kondicionavimo sistemas VšĮ Kėdainių ligoninėje 2023-2028 m. programa</v>
      </c>
      <c r="C265" s="211">
        <v>40</v>
      </c>
      <c r="D265" s="211">
        <v>0</v>
      </c>
      <c r="E265" s="211">
        <v>0</v>
      </c>
      <c r="F265" s="211">
        <v>40</v>
      </c>
      <c r="G265" s="211">
        <v>0</v>
      </c>
      <c r="H265" s="211">
        <v>0</v>
      </c>
      <c r="I265" s="211">
        <v>0</v>
      </c>
      <c r="J265" s="211">
        <v>0</v>
      </c>
      <c r="K265" s="211">
        <v>0</v>
      </c>
      <c r="L265" s="211">
        <v>0</v>
      </c>
      <c r="M265" s="211">
        <v>0</v>
      </c>
      <c r="N265" s="211">
        <v>0</v>
      </c>
      <c r="O265" s="211">
        <v>0</v>
      </c>
      <c r="P265" s="211">
        <v>0</v>
      </c>
      <c r="Q265" s="211">
        <v>0</v>
      </c>
      <c r="R265" s="211">
        <v>0</v>
      </c>
      <c r="S265" s="211">
        <v>0</v>
      </c>
      <c r="T265" s="211">
        <v>0</v>
      </c>
      <c r="U265" s="211">
        <v>40</v>
      </c>
      <c r="V265" s="210"/>
      <c r="W265" s="210"/>
      <c r="X265" s="210"/>
      <c r="Y265" s="199"/>
    </row>
    <row r="266" spans="1:25" ht="46.9" customHeight="1">
      <c r="A266" s="196">
        <v>258</v>
      </c>
      <c r="B266" s="231" t="str">
        <f>+[1]kriterijai!B115</f>
        <v xml:space="preserve">Tinkamų ir saugių darbo sąlygų užtikrinimo, įrengiant vėdinimo bei kondicionavimo sistemas VšĮ Kėdainių PSPC 2022-2026 m. programa </v>
      </c>
      <c r="C266" s="211">
        <v>37.700000000000003</v>
      </c>
      <c r="D266" s="211">
        <v>0</v>
      </c>
      <c r="E266" s="211">
        <v>0</v>
      </c>
      <c r="F266" s="211">
        <v>37.700000000000003</v>
      </c>
      <c r="G266" s="211">
        <v>0</v>
      </c>
      <c r="H266" s="211">
        <v>0</v>
      </c>
      <c r="I266" s="211">
        <v>0</v>
      </c>
      <c r="J266" s="211">
        <v>0</v>
      </c>
      <c r="K266" s="211">
        <v>0</v>
      </c>
      <c r="L266" s="211">
        <v>0</v>
      </c>
      <c r="M266" s="211">
        <v>0</v>
      </c>
      <c r="N266" s="211">
        <v>0</v>
      </c>
      <c r="O266" s="211">
        <v>0</v>
      </c>
      <c r="P266" s="211">
        <v>0</v>
      </c>
      <c r="Q266" s="211">
        <v>0</v>
      </c>
      <c r="R266" s="211">
        <v>0</v>
      </c>
      <c r="S266" s="211">
        <v>0</v>
      </c>
      <c r="T266" s="211">
        <v>0</v>
      </c>
      <c r="U266" s="211">
        <v>37.700000000000003</v>
      </c>
      <c r="V266" s="210"/>
      <c r="W266" s="210"/>
      <c r="X266" s="210"/>
      <c r="Y266" s="199"/>
    </row>
    <row r="267" spans="1:25" ht="48" customHeight="1">
      <c r="A267" s="196">
        <v>259</v>
      </c>
      <c r="B267" s="231" t="str">
        <f>+[1]kriterijai!B116</f>
        <v>VšĮ Kėdainių PSPC Psichiatrijos dienos stacionaro paslaugų plėtra ir infrastruktūros pritaikymas specialiesiems neįgaliųjų poreikiams</v>
      </c>
      <c r="C267" s="211">
        <v>35</v>
      </c>
      <c r="D267" s="211">
        <v>0</v>
      </c>
      <c r="E267" s="211">
        <v>0</v>
      </c>
      <c r="F267" s="211">
        <v>35</v>
      </c>
      <c r="G267" s="211">
        <v>0</v>
      </c>
      <c r="H267" s="211">
        <v>0</v>
      </c>
      <c r="I267" s="211">
        <v>0</v>
      </c>
      <c r="J267" s="211">
        <v>0</v>
      </c>
      <c r="K267" s="211">
        <v>0</v>
      </c>
      <c r="L267" s="211">
        <v>0</v>
      </c>
      <c r="M267" s="211">
        <v>0</v>
      </c>
      <c r="N267" s="211">
        <v>0</v>
      </c>
      <c r="O267" s="211">
        <v>0</v>
      </c>
      <c r="P267" s="211">
        <v>0</v>
      </c>
      <c r="Q267" s="211">
        <v>0</v>
      </c>
      <c r="R267" s="211">
        <v>0</v>
      </c>
      <c r="S267" s="211">
        <v>0</v>
      </c>
      <c r="T267" s="211">
        <v>0</v>
      </c>
      <c r="U267" s="211">
        <v>35</v>
      </c>
      <c r="V267" s="210"/>
      <c r="W267" s="210"/>
      <c r="X267" s="210"/>
      <c r="Y267" s="199"/>
    </row>
    <row r="268" spans="1:25" ht="49.9" customHeight="1">
      <c r="A268" s="196">
        <v>260</v>
      </c>
      <c r="B268" s="231" t="str">
        <f>+[1]kriterijai!B117</f>
        <v xml:space="preserve">Kėdainių rajono kaimo gyventojų sveikatos gerinimo poreikių užtikrinimas, modernizuojant ir (ar) atnaujinant ambulatorijų infrastruktūrą </v>
      </c>
      <c r="C268" s="211">
        <v>23</v>
      </c>
      <c r="D268" s="211">
        <v>0</v>
      </c>
      <c r="E268" s="211">
        <v>0</v>
      </c>
      <c r="F268" s="211">
        <v>23</v>
      </c>
      <c r="G268" s="211">
        <v>0</v>
      </c>
      <c r="H268" s="211">
        <v>0</v>
      </c>
      <c r="I268" s="211">
        <v>0</v>
      </c>
      <c r="J268" s="211">
        <v>0</v>
      </c>
      <c r="K268" s="211">
        <v>0</v>
      </c>
      <c r="L268" s="211">
        <v>0</v>
      </c>
      <c r="M268" s="211">
        <v>0</v>
      </c>
      <c r="N268" s="211">
        <v>0</v>
      </c>
      <c r="O268" s="211">
        <v>0</v>
      </c>
      <c r="P268" s="211">
        <v>0</v>
      </c>
      <c r="Q268" s="211">
        <v>0</v>
      </c>
      <c r="R268" s="211">
        <v>0</v>
      </c>
      <c r="S268" s="211">
        <v>0</v>
      </c>
      <c r="T268" s="211">
        <v>0</v>
      </c>
      <c r="U268" s="211">
        <v>23</v>
      </c>
      <c r="V268" s="210"/>
      <c r="W268" s="210"/>
      <c r="X268" s="210"/>
      <c r="Y268" s="199"/>
    </row>
    <row r="269" spans="1:25" ht="59.45" customHeight="1">
      <c r="A269" s="196">
        <v>261</v>
      </c>
      <c r="B269" s="231" t="str">
        <f>+[1]kriterijai!B118</f>
        <v>Anestezijos paslaugų vaikams ir suaugusiesiems kokybės gerinimo Kėdainių rajono savivaldybėje 2022-2027 m. programa (VšĮ Kėdainių ligoninė)</v>
      </c>
      <c r="C269" s="211">
        <v>25.3</v>
      </c>
      <c r="D269" s="211">
        <v>0</v>
      </c>
      <c r="E269" s="211">
        <v>0</v>
      </c>
      <c r="F269" s="211">
        <v>25.3</v>
      </c>
      <c r="G269" s="211">
        <v>0</v>
      </c>
      <c r="H269" s="211">
        <v>0</v>
      </c>
      <c r="I269" s="211">
        <v>0</v>
      </c>
      <c r="J269" s="211">
        <v>0</v>
      </c>
      <c r="K269" s="211">
        <v>0</v>
      </c>
      <c r="L269" s="211">
        <v>0</v>
      </c>
      <c r="M269" s="211">
        <v>0</v>
      </c>
      <c r="N269" s="211">
        <v>0</v>
      </c>
      <c r="O269" s="211">
        <v>0</v>
      </c>
      <c r="P269" s="211">
        <v>0</v>
      </c>
      <c r="Q269" s="211">
        <v>0</v>
      </c>
      <c r="R269" s="211">
        <v>0</v>
      </c>
      <c r="S269" s="211">
        <v>0</v>
      </c>
      <c r="T269" s="211">
        <v>0</v>
      </c>
      <c r="U269" s="211">
        <v>25.3</v>
      </c>
      <c r="V269" s="210"/>
      <c r="W269" s="210"/>
      <c r="X269" s="210"/>
      <c r="Y269" s="199"/>
    </row>
    <row r="270" spans="1:25" ht="26.45" customHeight="1">
      <c r="A270" s="196">
        <v>262</v>
      </c>
      <c r="B270" s="230" t="str">
        <f>+[1]kriterijai!B119</f>
        <v xml:space="preserve">Socialinės apsaugos plėtojimo programos (03) </v>
      </c>
      <c r="C270" s="211">
        <v>0</v>
      </c>
      <c r="D270" s="211">
        <v>0</v>
      </c>
      <c r="E270" s="211">
        <v>0</v>
      </c>
      <c r="F270" s="211">
        <v>0</v>
      </c>
      <c r="G270" s="211">
        <v>0</v>
      </c>
      <c r="H270" s="211">
        <v>0</v>
      </c>
      <c r="I270" s="211">
        <v>0</v>
      </c>
      <c r="J270" s="211">
        <v>0</v>
      </c>
      <c r="K270" s="211">
        <v>0</v>
      </c>
      <c r="L270" s="211">
        <v>0</v>
      </c>
      <c r="M270" s="211">
        <v>0</v>
      </c>
      <c r="N270" s="211">
        <v>0</v>
      </c>
      <c r="O270" s="211">
        <v>0</v>
      </c>
      <c r="P270" s="211">
        <v>0</v>
      </c>
      <c r="Q270" s="211">
        <v>0</v>
      </c>
      <c r="R270" s="211">
        <v>0</v>
      </c>
      <c r="S270" s="211">
        <v>0</v>
      </c>
      <c r="T270" s="211">
        <v>0</v>
      </c>
      <c r="U270" s="211">
        <v>0</v>
      </c>
      <c r="V270" s="210"/>
      <c r="W270" s="210"/>
      <c r="X270" s="210"/>
      <c r="Y270" s="199"/>
    </row>
    <row r="271" spans="1:25" ht="37.9" customHeight="1">
      <c r="A271" s="196">
        <v>263</v>
      </c>
      <c r="B271" s="231" t="str">
        <f>+[1]kriterijai!B120</f>
        <v>Nemokamo socialiai remtinų vaikų maitinimo ikimokyklinėse įstaigose organizavimas</v>
      </c>
      <c r="C271" s="211">
        <v>100</v>
      </c>
      <c r="D271" s="211">
        <v>0</v>
      </c>
      <c r="E271" s="211">
        <v>0</v>
      </c>
      <c r="F271" s="211">
        <v>100</v>
      </c>
      <c r="G271" s="211">
        <v>0</v>
      </c>
      <c r="H271" s="211">
        <v>0</v>
      </c>
      <c r="I271" s="211">
        <v>0</v>
      </c>
      <c r="J271" s="211">
        <v>0</v>
      </c>
      <c r="K271" s="211">
        <v>0</v>
      </c>
      <c r="L271" s="211">
        <v>0</v>
      </c>
      <c r="M271" s="211">
        <v>0</v>
      </c>
      <c r="N271" s="211">
        <v>0</v>
      </c>
      <c r="O271" s="211">
        <v>0</v>
      </c>
      <c r="P271" s="211">
        <v>0</v>
      </c>
      <c r="Q271" s="211">
        <v>0</v>
      </c>
      <c r="R271" s="211">
        <v>0</v>
      </c>
      <c r="S271" s="211">
        <v>0</v>
      </c>
      <c r="T271" s="211">
        <v>0</v>
      </c>
      <c r="U271" s="211">
        <v>100</v>
      </c>
      <c r="V271" s="210"/>
      <c r="W271" s="210"/>
      <c r="X271" s="210"/>
      <c r="Y271" s="199"/>
    </row>
    <row r="272" spans="1:25" ht="25.9" customHeight="1">
      <c r="A272" s="196">
        <v>264</v>
      </c>
      <c r="B272" s="231" t="str">
        <f>+[1]kriterijai!B121</f>
        <v>Vaikų dienos centrų veiklos programų finansavimas</v>
      </c>
      <c r="C272" s="211">
        <v>144.30000000000001</v>
      </c>
      <c r="D272" s="211">
        <v>0</v>
      </c>
      <c r="E272" s="211">
        <v>0</v>
      </c>
      <c r="F272" s="211">
        <v>144.30000000000001</v>
      </c>
      <c r="G272" s="211">
        <v>0</v>
      </c>
      <c r="H272" s="211">
        <v>0</v>
      </c>
      <c r="I272" s="211">
        <v>0</v>
      </c>
      <c r="J272" s="211">
        <v>0</v>
      </c>
      <c r="K272" s="211">
        <v>0</v>
      </c>
      <c r="L272" s="211">
        <v>0</v>
      </c>
      <c r="M272" s="211">
        <v>0</v>
      </c>
      <c r="N272" s="211">
        <v>0</v>
      </c>
      <c r="O272" s="211">
        <v>0</v>
      </c>
      <c r="P272" s="211">
        <v>0</v>
      </c>
      <c r="Q272" s="211">
        <v>0</v>
      </c>
      <c r="R272" s="211">
        <v>0</v>
      </c>
      <c r="S272" s="211">
        <v>0</v>
      </c>
      <c r="T272" s="211">
        <v>0</v>
      </c>
      <c r="U272" s="211">
        <v>144.30000000000001</v>
      </c>
      <c r="V272" s="210"/>
      <c r="W272" s="210"/>
      <c r="X272" s="210"/>
      <c r="Y272" s="199"/>
    </row>
    <row r="273" spans="1:25" ht="38.450000000000003" customHeight="1">
      <c r="A273" s="196">
        <v>265</v>
      </c>
      <c r="B273" s="231" t="str">
        <f>+[1]kriterijai!B122</f>
        <v>Nemokamo mokinių maitinimo kainos bendrojo ugdymo mokyklose kompensavimas</v>
      </c>
      <c r="C273" s="211">
        <v>250.3</v>
      </c>
      <c r="D273" s="211">
        <v>0</v>
      </c>
      <c r="E273" s="211">
        <v>0</v>
      </c>
      <c r="F273" s="211">
        <v>250.3</v>
      </c>
      <c r="G273" s="211">
        <v>0</v>
      </c>
      <c r="H273" s="211">
        <v>0</v>
      </c>
      <c r="I273" s="211">
        <v>0</v>
      </c>
      <c r="J273" s="211">
        <v>0</v>
      </c>
      <c r="K273" s="211">
        <v>0</v>
      </c>
      <c r="L273" s="211">
        <v>0</v>
      </c>
      <c r="M273" s="211">
        <v>0</v>
      </c>
      <c r="N273" s="211">
        <v>0</v>
      </c>
      <c r="O273" s="211">
        <v>0</v>
      </c>
      <c r="P273" s="211">
        <v>0</v>
      </c>
      <c r="Q273" s="211">
        <v>0</v>
      </c>
      <c r="R273" s="211">
        <v>0</v>
      </c>
      <c r="S273" s="211">
        <v>0</v>
      </c>
      <c r="T273" s="211">
        <v>0</v>
      </c>
      <c r="U273" s="211">
        <v>250.3</v>
      </c>
      <c r="V273" s="210"/>
      <c r="W273" s="210"/>
      <c r="X273" s="210"/>
      <c r="Y273" s="199"/>
    </row>
    <row r="274" spans="1:25" ht="38.450000000000003" customHeight="1">
      <c r="A274" s="196">
        <v>266</v>
      </c>
      <c r="B274" s="231" t="str">
        <f>+[1]kriterijai!B123</f>
        <v>Socialinės reabilitacijos paslaugų neįgaliesiems bendruomenėje organizavimas</v>
      </c>
      <c r="C274" s="211">
        <v>51.9</v>
      </c>
      <c r="D274" s="211">
        <v>0</v>
      </c>
      <c r="E274" s="211">
        <v>0</v>
      </c>
      <c r="F274" s="211">
        <v>51.9</v>
      </c>
      <c r="G274" s="211">
        <v>0</v>
      </c>
      <c r="H274" s="211">
        <v>0</v>
      </c>
      <c r="I274" s="211">
        <v>0</v>
      </c>
      <c r="J274" s="211">
        <v>0</v>
      </c>
      <c r="K274" s="211">
        <v>0</v>
      </c>
      <c r="L274" s="211">
        <v>0</v>
      </c>
      <c r="M274" s="211">
        <v>0</v>
      </c>
      <c r="N274" s="211">
        <v>0</v>
      </c>
      <c r="O274" s="211">
        <v>0</v>
      </c>
      <c r="P274" s="211">
        <v>0</v>
      </c>
      <c r="Q274" s="211">
        <v>0</v>
      </c>
      <c r="R274" s="211">
        <v>0</v>
      </c>
      <c r="S274" s="211">
        <v>0</v>
      </c>
      <c r="T274" s="211">
        <v>0</v>
      </c>
      <c r="U274" s="211">
        <v>51.9</v>
      </c>
      <c r="V274" s="210"/>
      <c r="W274" s="210"/>
      <c r="X274" s="210"/>
      <c r="Y274" s="199"/>
    </row>
    <row r="275" spans="1:25" ht="22.9" customHeight="1">
      <c r="A275" s="196">
        <v>267</v>
      </c>
      <c r="B275" s="231" t="str">
        <f>+[1]kriterijai!B124</f>
        <v>Kainų skirtumo gyventojams už šildymą kompensavimas</v>
      </c>
      <c r="C275" s="211">
        <v>100</v>
      </c>
      <c r="D275" s="211">
        <v>0</v>
      </c>
      <c r="E275" s="211">
        <v>0</v>
      </c>
      <c r="F275" s="211">
        <v>100</v>
      </c>
      <c r="G275" s="211">
        <v>0</v>
      </c>
      <c r="H275" s="211">
        <v>0</v>
      </c>
      <c r="I275" s="211">
        <v>0</v>
      </c>
      <c r="J275" s="211">
        <v>0</v>
      </c>
      <c r="K275" s="211">
        <v>0</v>
      </c>
      <c r="L275" s="211">
        <v>0</v>
      </c>
      <c r="M275" s="211">
        <v>0</v>
      </c>
      <c r="N275" s="211">
        <v>0</v>
      </c>
      <c r="O275" s="211">
        <v>0</v>
      </c>
      <c r="P275" s="211">
        <v>0</v>
      </c>
      <c r="Q275" s="211">
        <v>0</v>
      </c>
      <c r="R275" s="211">
        <v>0</v>
      </c>
      <c r="S275" s="211">
        <v>0</v>
      </c>
      <c r="T275" s="211">
        <v>0</v>
      </c>
      <c r="U275" s="211">
        <v>100</v>
      </c>
      <c r="V275" s="210"/>
      <c r="W275" s="210"/>
      <c r="X275" s="210"/>
      <c r="Y275" s="199"/>
    </row>
    <row r="276" spans="1:25" ht="35.450000000000003" customHeight="1">
      <c r="A276" s="196">
        <v>268</v>
      </c>
      <c r="B276" s="231" t="str">
        <f>+[1]kriterijai!B125</f>
        <v>Karšto ir  šalto  vandens pardavimo kainos socialiai remtiniems asmenims  kompensavimas</v>
      </c>
      <c r="C276" s="211">
        <v>161</v>
      </c>
      <c r="D276" s="211">
        <v>0</v>
      </c>
      <c r="E276" s="211">
        <v>0</v>
      </c>
      <c r="F276" s="211">
        <v>161</v>
      </c>
      <c r="G276" s="211">
        <v>0</v>
      </c>
      <c r="H276" s="211">
        <v>0</v>
      </c>
      <c r="I276" s="211">
        <v>0</v>
      </c>
      <c r="J276" s="211">
        <v>0</v>
      </c>
      <c r="K276" s="211">
        <v>0</v>
      </c>
      <c r="L276" s="211">
        <v>0</v>
      </c>
      <c r="M276" s="211">
        <v>0</v>
      </c>
      <c r="N276" s="211">
        <v>0</v>
      </c>
      <c r="O276" s="211">
        <v>0</v>
      </c>
      <c r="P276" s="211">
        <v>0</v>
      </c>
      <c r="Q276" s="211">
        <v>0</v>
      </c>
      <c r="R276" s="211">
        <v>0</v>
      </c>
      <c r="S276" s="211">
        <v>0</v>
      </c>
      <c r="T276" s="211">
        <v>0</v>
      </c>
      <c r="U276" s="211">
        <v>161</v>
      </c>
      <c r="V276" s="210"/>
      <c r="W276" s="210"/>
      <c r="X276" s="210"/>
      <c r="Y276" s="199"/>
    </row>
    <row r="277" spans="1:25" ht="50.45" customHeight="1">
      <c r="A277" s="196">
        <v>269</v>
      </c>
      <c r="B277" s="231" t="str">
        <f>+[1]kriterijai!B126</f>
        <v>Vienkartinė išmoka gimus vaikui Lietuvos Respublikos teritorijoje ir gyvenančiam Kėdainių rajono savivaldybėje</v>
      </c>
      <c r="C277" s="211">
        <v>30</v>
      </c>
      <c r="D277" s="211">
        <v>0</v>
      </c>
      <c r="E277" s="211">
        <v>0</v>
      </c>
      <c r="F277" s="211">
        <v>30</v>
      </c>
      <c r="G277" s="211">
        <v>0</v>
      </c>
      <c r="H277" s="211">
        <v>0</v>
      </c>
      <c r="I277" s="211">
        <v>0</v>
      </c>
      <c r="J277" s="211">
        <v>0</v>
      </c>
      <c r="K277" s="211">
        <v>0</v>
      </c>
      <c r="L277" s="211">
        <v>0</v>
      </c>
      <c r="M277" s="211">
        <v>0</v>
      </c>
      <c r="N277" s="211">
        <v>0</v>
      </c>
      <c r="O277" s="211">
        <v>0</v>
      </c>
      <c r="P277" s="211">
        <v>0</v>
      </c>
      <c r="Q277" s="211">
        <v>0</v>
      </c>
      <c r="R277" s="211">
        <v>0</v>
      </c>
      <c r="S277" s="211">
        <v>0</v>
      </c>
      <c r="T277" s="211">
        <v>0</v>
      </c>
      <c r="U277" s="211">
        <v>30</v>
      </c>
      <c r="V277" s="210"/>
      <c r="W277" s="210"/>
      <c r="X277" s="210"/>
      <c r="Y277" s="199"/>
    </row>
    <row r="278" spans="1:25" ht="49.15" customHeight="1">
      <c r="A278" s="196">
        <v>270</v>
      </c>
      <c r="B278" s="231" t="str">
        <f>+[1]kriterijai!B127</f>
        <v>Pagalbos į krizines situacijas patekusiems, smurtą artimoje aplinkoje patyrusiems asmenims ir jų  šeimomų nariams  teikimo programa</v>
      </c>
      <c r="C278" s="211">
        <v>19</v>
      </c>
      <c r="D278" s="211">
        <v>0</v>
      </c>
      <c r="E278" s="211">
        <v>0</v>
      </c>
      <c r="F278" s="211">
        <v>19</v>
      </c>
      <c r="G278" s="211">
        <v>0</v>
      </c>
      <c r="H278" s="211">
        <v>0</v>
      </c>
      <c r="I278" s="211">
        <v>0</v>
      </c>
      <c r="J278" s="211">
        <v>0</v>
      </c>
      <c r="K278" s="211">
        <v>0</v>
      </c>
      <c r="L278" s="211">
        <v>0</v>
      </c>
      <c r="M278" s="211">
        <v>0</v>
      </c>
      <c r="N278" s="211">
        <v>0</v>
      </c>
      <c r="O278" s="211">
        <v>0</v>
      </c>
      <c r="P278" s="211">
        <v>0</v>
      </c>
      <c r="Q278" s="211">
        <v>0</v>
      </c>
      <c r="R278" s="211">
        <v>0</v>
      </c>
      <c r="S278" s="211">
        <v>0</v>
      </c>
      <c r="T278" s="211">
        <v>0</v>
      </c>
      <c r="U278" s="211">
        <v>19</v>
      </c>
      <c r="V278" s="210"/>
      <c r="W278" s="210"/>
      <c r="X278" s="210"/>
      <c r="Y278" s="199"/>
    </row>
    <row r="279" spans="1:25" ht="74.45" customHeight="1">
      <c r="A279" s="196">
        <v>271</v>
      </c>
      <c r="B279" s="231" t="str">
        <f>+[1]kriterijai!B128</f>
        <v>Pagalbos į krizines situacijas patekusiems, smurtą artimoje aplinkoje keliantiems asmenims ir jų  šeimomų nariams  teikimo programa (Smurtinio elgesio artimoje aplinkoje keitimo programa – „Tvirti santykiai“)</v>
      </c>
      <c r="C279" s="211">
        <v>11</v>
      </c>
      <c r="D279" s="211">
        <v>0</v>
      </c>
      <c r="E279" s="211">
        <v>0</v>
      </c>
      <c r="F279" s="211">
        <v>11</v>
      </c>
      <c r="G279" s="211">
        <v>0</v>
      </c>
      <c r="H279" s="211">
        <v>0</v>
      </c>
      <c r="I279" s="211">
        <v>0</v>
      </c>
      <c r="J279" s="211">
        <v>0</v>
      </c>
      <c r="K279" s="211">
        <v>0</v>
      </c>
      <c r="L279" s="211">
        <v>0</v>
      </c>
      <c r="M279" s="211">
        <v>0</v>
      </c>
      <c r="N279" s="211">
        <v>0</v>
      </c>
      <c r="O279" s="211">
        <v>0</v>
      </c>
      <c r="P279" s="211">
        <v>0</v>
      </c>
      <c r="Q279" s="211">
        <v>0</v>
      </c>
      <c r="R279" s="211">
        <v>0</v>
      </c>
      <c r="S279" s="211">
        <v>0</v>
      </c>
      <c r="T279" s="211">
        <v>0</v>
      </c>
      <c r="U279" s="211">
        <v>11</v>
      </c>
      <c r="V279" s="210"/>
      <c r="W279" s="210"/>
      <c r="X279" s="210"/>
      <c r="Y279" s="199"/>
    </row>
    <row r="280" spans="1:25" ht="34.15" customHeight="1">
      <c r="A280" s="196">
        <v>272</v>
      </c>
      <c r="B280" s="231" t="str">
        <f>+[1]kriterijai!B129</f>
        <v>Laisvės atėmimo bausmę atlikusių asmenų integracijos į visuomenę programa</v>
      </c>
      <c r="C280" s="211">
        <v>10</v>
      </c>
      <c r="D280" s="211">
        <v>0</v>
      </c>
      <c r="E280" s="211">
        <v>0</v>
      </c>
      <c r="F280" s="211">
        <v>10</v>
      </c>
      <c r="G280" s="211">
        <v>0</v>
      </c>
      <c r="H280" s="211">
        <v>0</v>
      </c>
      <c r="I280" s="211">
        <v>0</v>
      </c>
      <c r="J280" s="211">
        <v>0</v>
      </c>
      <c r="K280" s="211">
        <v>0</v>
      </c>
      <c r="L280" s="211">
        <v>0</v>
      </c>
      <c r="M280" s="211">
        <v>0</v>
      </c>
      <c r="N280" s="211">
        <v>0</v>
      </c>
      <c r="O280" s="211">
        <v>0</v>
      </c>
      <c r="P280" s="211">
        <v>0</v>
      </c>
      <c r="Q280" s="211">
        <v>0</v>
      </c>
      <c r="R280" s="211">
        <v>0</v>
      </c>
      <c r="S280" s="211">
        <v>0</v>
      </c>
      <c r="T280" s="211">
        <v>0</v>
      </c>
      <c r="U280" s="211">
        <v>10</v>
      </c>
      <c r="V280" s="210"/>
      <c r="W280" s="210"/>
      <c r="X280" s="210"/>
      <c r="Y280" s="199"/>
    </row>
    <row r="281" spans="1:25" ht="45.6" customHeight="1">
      <c r="A281" s="196">
        <v>273</v>
      </c>
      <c r="B281" s="231" t="str">
        <f>+[1]kriterijai!B130</f>
        <v xml:space="preserve">Socialiai pažeidžiamų asmenų, neturinčių gyvenamosios vietos, gyvybiškai svarbiausių poreikių užtikrinimas </v>
      </c>
      <c r="C281" s="211">
        <v>12</v>
      </c>
      <c r="D281" s="211">
        <v>0</v>
      </c>
      <c r="E281" s="211">
        <v>0</v>
      </c>
      <c r="F281" s="211">
        <v>12</v>
      </c>
      <c r="G281" s="211">
        <v>0</v>
      </c>
      <c r="H281" s="211">
        <v>0</v>
      </c>
      <c r="I281" s="211">
        <v>0</v>
      </c>
      <c r="J281" s="211">
        <v>0</v>
      </c>
      <c r="K281" s="211">
        <v>0</v>
      </c>
      <c r="L281" s="211">
        <v>0</v>
      </c>
      <c r="M281" s="211">
        <v>0</v>
      </c>
      <c r="N281" s="211">
        <v>0</v>
      </c>
      <c r="O281" s="211">
        <v>0</v>
      </c>
      <c r="P281" s="211">
        <v>0</v>
      </c>
      <c r="Q281" s="211">
        <v>0</v>
      </c>
      <c r="R281" s="211">
        <v>0</v>
      </c>
      <c r="S281" s="211">
        <v>0</v>
      </c>
      <c r="T281" s="211">
        <v>0</v>
      </c>
      <c r="U281" s="211">
        <v>12</v>
      </c>
      <c r="V281" s="210"/>
      <c r="W281" s="210"/>
      <c r="X281" s="210"/>
      <c r="Y281" s="199"/>
    </row>
    <row r="282" spans="1:25" ht="23.45" customHeight="1">
      <c r="A282" s="196">
        <v>274</v>
      </c>
      <c r="B282" s="231" t="str">
        <f>+[1]kriterijai!B131</f>
        <v>Socialinių dirbtuvių paslaugos organizavimas</v>
      </c>
      <c r="C282" s="211">
        <v>40.299999999999997</v>
      </c>
      <c r="D282" s="211">
        <v>0</v>
      </c>
      <c r="E282" s="211">
        <v>0</v>
      </c>
      <c r="F282" s="211">
        <v>40.299999999999997</v>
      </c>
      <c r="G282" s="211">
        <v>0</v>
      </c>
      <c r="H282" s="211">
        <v>0</v>
      </c>
      <c r="I282" s="211">
        <v>0</v>
      </c>
      <c r="J282" s="211">
        <v>0</v>
      </c>
      <c r="K282" s="211">
        <v>0</v>
      </c>
      <c r="L282" s="211">
        <v>0</v>
      </c>
      <c r="M282" s="211">
        <v>0</v>
      </c>
      <c r="N282" s="211">
        <v>0</v>
      </c>
      <c r="O282" s="211">
        <v>0</v>
      </c>
      <c r="P282" s="211">
        <v>0</v>
      </c>
      <c r="Q282" s="211">
        <v>0</v>
      </c>
      <c r="R282" s="211">
        <v>0</v>
      </c>
      <c r="S282" s="211">
        <v>0</v>
      </c>
      <c r="T282" s="211">
        <v>0</v>
      </c>
      <c r="U282" s="211">
        <v>40.299999999999997</v>
      </c>
      <c r="V282" s="210"/>
      <c r="W282" s="210"/>
      <c r="X282" s="210"/>
      <c r="Y282" s="199"/>
    </row>
    <row r="283" spans="1:25" ht="37.9" customHeight="1">
      <c r="A283" s="196">
        <v>275</v>
      </c>
      <c r="B283" s="231" t="str">
        <f>+[1]kriterijai!B132</f>
        <v>Įgyvendinti savarankiško gyvenimo namų paslaugų senyvo amžiaus asmenims teikimo  programa</v>
      </c>
      <c r="C283" s="211">
        <v>15</v>
      </c>
      <c r="D283" s="211">
        <v>0</v>
      </c>
      <c r="E283" s="211">
        <v>0</v>
      </c>
      <c r="F283" s="211">
        <v>15</v>
      </c>
      <c r="G283" s="211">
        <v>0</v>
      </c>
      <c r="H283" s="211">
        <v>0</v>
      </c>
      <c r="I283" s="211">
        <v>0</v>
      </c>
      <c r="J283" s="211">
        <v>0</v>
      </c>
      <c r="K283" s="211">
        <v>0</v>
      </c>
      <c r="L283" s="211">
        <v>0</v>
      </c>
      <c r="M283" s="211">
        <v>0</v>
      </c>
      <c r="N283" s="211">
        <v>0</v>
      </c>
      <c r="O283" s="211">
        <v>0</v>
      </c>
      <c r="P283" s="211">
        <v>0</v>
      </c>
      <c r="Q283" s="211">
        <v>0</v>
      </c>
      <c r="R283" s="211">
        <v>0</v>
      </c>
      <c r="S283" s="211">
        <v>0</v>
      </c>
      <c r="T283" s="211">
        <v>0</v>
      </c>
      <c r="U283" s="211">
        <v>15</v>
      </c>
      <c r="V283" s="210"/>
      <c r="W283" s="210"/>
      <c r="X283" s="210"/>
      <c r="Y283" s="199"/>
    </row>
    <row r="284" spans="1:25" ht="36" customHeight="1">
      <c r="A284" s="196">
        <v>276</v>
      </c>
      <c r="B284" s="231" t="str">
        <f>+[1]kriterijai!B133</f>
        <v xml:space="preserve">Savarankiško gyvenimo namų paslaugų asmenims su sutrikusiu intelektu teikimo programa </v>
      </c>
      <c r="C284" s="211">
        <v>105</v>
      </c>
      <c r="D284" s="211">
        <v>0</v>
      </c>
      <c r="E284" s="211">
        <v>0</v>
      </c>
      <c r="F284" s="211">
        <v>105</v>
      </c>
      <c r="G284" s="211">
        <v>0</v>
      </c>
      <c r="H284" s="211">
        <v>0</v>
      </c>
      <c r="I284" s="211">
        <v>0</v>
      </c>
      <c r="J284" s="211">
        <v>0</v>
      </c>
      <c r="K284" s="211">
        <v>0</v>
      </c>
      <c r="L284" s="211">
        <v>0</v>
      </c>
      <c r="M284" s="211">
        <v>0</v>
      </c>
      <c r="N284" s="211">
        <v>0</v>
      </c>
      <c r="O284" s="211">
        <v>0</v>
      </c>
      <c r="P284" s="211">
        <v>0</v>
      </c>
      <c r="Q284" s="211">
        <v>0</v>
      </c>
      <c r="R284" s="211">
        <v>0</v>
      </c>
      <c r="S284" s="211">
        <v>0</v>
      </c>
      <c r="T284" s="211">
        <v>0</v>
      </c>
      <c r="U284" s="211">
        <v>105</v>
      </c>
      <c r="V284" s="210"/>
      <c r="W284" s="210"/>
      <c r="X284" s="210"/>
      <c r="Y284" s="199"/>
    </row>
    <row r="285" spans="1:25" ht="25.15" customHeight="1">
      <c r="A285" s="196">
        <v>277</v>
      </c>
      <c r="B285" s="231" t="str">
        <f>+[1]kriterijai!B134</f>
        <v>Kelionės išlaidų už lengvatinį keleivių vežimą kompensavimas</v>
      </c>
      <c r="C285" s="211">
        <v>800</v>
      </c>
      <c r="D285" s="211">
        <v>0</v>
      </c>
      <c r="E285" s="211">
        <v>0</v>
      </c>
      <c r="F285" s="211">
        <v>800</v>
      </c>
      <c r="G285" s="211">
        <v>0</v>
      </c>
      <c r="H285" s="211">
        <v>0</v>
      </c>
      <c r="I285" s="211">
        <v>0</v>
      </c>
      <c r="J285" s="211">
        <v>0</v>
      </c>
      <c r="K285" s="211">
        <v>0</v>
      </c>
      <c r="L285" s="211">
        <v>0</v>
      </c>
      <c r="M285" s="211">
        <v>0</v>
      </c>
      <c r="N285" s="211">
        <v>0</v>
      </c>
      <c r="O285" s="211">
        <v>0</v>
      </c>
      <c r="P285" s="211">
        <v>0</v>
      </c>
      <c r="Q285" s="211">
        <v>0</v>
      </c>
      <c r="R285" s="211">
        <v>0</v>
      </c>
      <c r="S285" s="211">
        <v>0</v>
      </c>
      <c r="T285" s="211">
        <v>0</v>
      </c>
      <c r="U285" s="211">
        <v>800</v>
      </c>
      <c r="V285" s="210"/>
      <c r="W285" s="210"/>
      <c r="X285" s="210"/>
      <c r="Y285" s="199"/>
    </row>
    <row r="286" spans="1:25" ht="22.15" customHeight="1">
      <c r="A286" s="196">
        <v>278</v>
      </c>
      <c r="B286" s="230" t="str">
        <f>+[1]kriterijai!B135</f>
        <v>Kūno kultūros ir sporto programos (04)</v>
      </c>
      <c r="C286" s="211">
        <v>0</v>
      </c>
      <c r="D286" s="211">
        <v>0</v>
      </c>
      <c r="E286" s="211">
        <v>0</v>
      </c>
      <c r="F286" s="211">
        <v>0</v>
      </c>
      <c r="G286" s="211">
        <v>0</v>
      </c>
      <c r="H286" s="211">
        <v>0</v>
      </c>
      <c r="I286" s="211">
        <v>0</v>
      </c>
      <c r="J286" s="211">
        <v>0</v>
      </c>
      <c r="K286" s="211">
        <v>0</v>
      </c>
      <c r="L286" s="211">
        <v>0</v>
      </c>
      <c r="M286" s="211">
        <v>0</v>
      </c>
      <c r="N286" s="211">
        <v>0</v>
      </c>
      <c r="O286" s="211">
        <v>0</v>
      </c>
      <c r="P286" s="211">
        <v>0</v>
      </c>
      <c r="Q286" s="211">
        <v>0</v>
      </c>
      <c r="R286" s="211">
        <v>0</v>
      </c>
      <c r="S286" s="211">
        <v>0</v>
      </c>
      <c r="T286" s="211">
        <v>0</v>
      </c>
      <c r="U286" s="211">
        <v>0</v>
      </c>
      <c r="V286" s="210"/>
      <c r="W286" s="210"/>
      <c r="X286" s="210"/>
      <c r="Y286" s="199"/>
    </row>
    <row r="287" spans="1:25" ht="18" customHeight="1">
      <c r="A287" s="196">
        <v>279</v>
      </c>
      <c r="B287" s="231" t="str">
        <f>+[1]kriterijai!B136</f>
        <v>Finansuoti sporto šakų programas</v>
      </c>
      <c r="C287" s="211">
        <v>675</v>
      </c>
      <c r="D287" s="211">
        <v>0</v>
      </c>
      <c r="E287" s="211">
        <v>0</v>
      </c>
      <c r="F287" s="211">
        <v>675</v>
      </c>
      <c r="G287" s="211">
        <v>0</v>
      </c>
      <c r="H287" s="211">
        <v>0</v>
      </c>
      <c r="I287" s="211">
        <v>0</v>
      </c>
      <c r="J287" s="211">
        <v>0</v>
      </c>
      <c r="K287" s="211">
        <v>0</v>
      </c>
      <c r="L287" s="211">
        <v>0</v>
      </c>
      <c r="M287" s="211">
        <v>0</v>
      </c>
      <c r="N287" s="211">
        <v>0</v>
      </c>
      <c r="O287" s="211">
        <v>0</v>
      </c>
      <c r="P287" s="211">
        <v>0</v>
      </c>
      <c r="Q287" s="211">
        <v>0</v>
      </c>
      <c r="R287" s="211">
        <v>0</v>
      </c>
      <c r="S287" s="211">
        <v>0</v>
      </c>
      <c r="T287" s="211">
        <v>0</v>
      </c>
      <c r="U287" s="211">
        <v>675</v>
      </c>
      <c r="V287" s="210"/>
      <c r="W287" s="210"/>
      <c r="X287" s="210"/>
      <c r="Y287" s="199"/>
    </row>
    <row r="288" spans="1:25" ht="45" customHeight="1">
      <c r="A288" s="196">
        <v>280</v>
      </c>
      <c r="B288" s="231" t="str">
        <f>+[1]kriterijai!B137</f>
        <v>Vaikų mokymo plaukti veiklos programa  dalyvaujant projekte  "Mokėk plaukti ir saugiau elgtis vandenyje"</v>
      </c>
      <c r="C288" s="211">
        <v>10.3</v>
      </c>
      <c r="D288" s="211">
        <v>0</v>
      </c>
      <c r="E288" s="211">
        <v>0</v>
      </c>
      <c r="F288" s="211">
        <v>10.3</v>
      </c>
      <c r="G288" s="211">
        <v>0</v>
      </c>
      <c r="H288" s="211">
        <v>0</v>
      </c>
      <c r="I288" s="211">
        <v>0</v>
      </c>
      <c r="J288" s="211">
        <v>0</v>
      </c>
      <c r="K288" s="211">
        <v>0</v>
      </c>
      <c r="L288" s="211">
        <v>0</v>
      </c>
      <c r="M288" s="211">
        <v>0</v>
      </c>
      <c r="N288" s="211">
        <v>0</v>
      </c>
      <c r="O288" s="211">
        <v>0</v>
      </c>
      <c r="P288" s="211">
        <v>0</v>
      </c>
      <c r="Q288" s="211">
        <v>0</v>
      </c>
      <c r="R288" s="211">
        <v>0</v>
      </c>
      <c r="S288" s="211">
        <v>0</v>
      </c>
      <c r="T288" s="211">
        <v>0</v>
      </c>
      <c r="U288" s="211">
        <v>10.3</v>
      </c>
      <c r="V288" s="210"/>
      <c r="W288" s="210"/>
      <c r="X288" s="210"/>
      <c r="Y288" s="199"/>
    </row>
    <row r="289" spans="1:25" ht="36.6" customHeight="1">
      <c r="A289" s="196">
        <v>281</v>
      </c>
      <c r="B289" s="231" t="str">
        <f>+[1]kriterijai!B138</f>
        <v>Gyventojų  fizinio aktyvumo plėtros bei olimpinių ir neolimpinių sporto šakų plėtros projektų finansavimas</v>
      </c>
      <c r="C289" s="211">
        <v>60</v>
      </c>
      <c r="D289" s="211">
        <v>0</v>
      </c>
      <c r="E289" s="211">
        <v>0</v>
      </c>
      <c r="F289" s="211">
        <v>60</v>
      </c>
      <c r="G289" s="211">
        <v>0</v>
      </c>
      <c r="H289" s="211">
        <v>0</v>
      </c>
      <c r="I289" s="211">
        <v>0</v>
      </c>
      <c r="J289" s="211">
        <v>0</v>
      </c>
      <c r="K289" s="211">
        <v>0</v>
      </c>
      <c r="L289" s="211">
        <v>0</v>
      </c>
      <c r="M289" s="211">
        <v>0</v>
      </c>
      <c r="N289" s="211">
        <v>0</v>
      </c>
      <c r="O289" s="211">
        <v>0</v>
      </c>
      <c r="P289" s="211">
        <v>0</v>
      </c>
      <c r="Q289" s="211">
        <v>0</v>
      </c>
      <c r="R289" s="211">
        <v>0</v>
      </c>
      <c r="S289" s="211">
        <v>0</v>
      </c>
      <c r="T289" s="211">
        <v>0</v>
      </c>
      <c r="U289" s="211">
        <v>60</v>
      </c>
      <c r="V289" s="210"/>
      <c r="W289" s="210"/>
      <c r="X289" s="210"/>
      <c r="Y289" s="199"/>
    </row>
    <row r="290" spans="1:25" ht="34.15" customHeight="1">
      <c r="A290" s="196">
        <v>282</v>
      </c>
      <c r="B290" s="231" t="str">
        <f>+[1]kriterijai!B139</f>
        <v>Aukšto meistriškumo sportininkų  ir jų trenerių paskatinimas už sporto pasiekimus</v>
      </c>
      <c r="C290" s="211">
        <v>15</v>
      </c>
      <c r="D290" s="211">
        <v>0</v>
      </c>
      <c r="E290" s="211">
        <v>0</v>
      </c>
      <c r="F290" s="211">
        <v>15</v>
      </c>
      <c r="G290" s="211">
        <v>0</v>
      </c>
      <c r="H290" s="211">
        <v>0</v>
      </c>
      <c r="I290" s="211">
        <v>0</v>
      </c>
      <c r="J290" s="211">
        <v>0</v>
      </c>
      <c r="K290" s="211">
        <v>0</v>
      </c>
      <c r="L290" s="211">
        <v>0</v>
      </c>
      <c r="M290" s="211">
        <v>0</v>
      </c>
      <c r="N290" s="211">
        <v>0</v>
      </c>
      <c r="O290" s="211">
        <v>0</v>
      </c>
      <c r="P290" s="211">
        <v>0</v>
      </c>
      <c r="Q290" s="211">
        <v>0</v>
      </c>
      <c r="R290" s="211">
        <v>0</v>
      </c>
      <c r="S290" s="211">
        <v>0</v>
      </c>
      <c r="T290" s="211">
        <v>0</v>
      </c>
      <c r="U290" s="211">
        <v>15</v>
      </c>
      <c r="V290" s="210"/>
      <c r="W290" s="210"/>
      <c r="X290" s="210"/>
      <c r="Y290" s="199"/>
    </row>
    <row r="291" spans="1:25" ht="25.15" customHeight="1">
      <c r="A291" s="196">
        <v>283</v>
      </c>
      <c r="B291" s="230" t="str">
        <f>+[1]kriterijai!B140</f>
        <v>Kultūros veiklos plėtros programos (05)</v>
      </c>
      <c r="C291" s="211">
        <v>0</v>
      </c>
      <c r="D291" s="211">
        <v>0</v>
      </c>
      <c r="E291" s="211">
        <v>0</v>
      </c>
      <c r="F291" s="211">
        <v>0</v>
      </c>
      <c r="G291" s="211">
        <v>0</v>
      </c>
      <c r="H291" s="211">
        <v>0</v>
      </c>
      <c r="I291" s="211">
        <v>0</v>
      </c>
      <c r="J291" s="211">
        <v>0</v>
      </c>
      <c r="K291" s="211">
        <v>0</v>
      </c>
      <c r="L291" s="211">
        <v>0</v>
      </c>
      <c r="M291" s="211">
        <v>0</v>
      </c>
      <c r="N291" s="211">
        <v>0</v>
      </c>
      <c r="O291" s="211">
        <v>0</v>
      </c>
      <c r="P291" s="211">
        <v>0</v>
      </c>
      <c r="Q291" s="211">
        <v>0</v>
      </c>
      <c r="R291" s="211">
        <v>0</v>
      </c>
      <c r="S291" s="211">
        <v>0</v>
      </c>
      <c r="T291" s="211">
        <v>0</v>
      </c>
      <c r="U291" s="211">
        <v>0</v>
      </c>
      <c r="V291" s="210"/>
      <c r="W291" s="210"/>
      <c r="X291" s="210"/>
      <c r="Y291" s="199"/>
    </row>
    <row r="292" spans="1:25" s="141" customFormat="1" ht="36" customHeight="1">
      <c r="A292" s="196">
        <v>284</v>
      </c>
      <c r="B292" s="231" t="str">
        <f>+[1]kriterijai!B141</f>
        <v>Nevyriausybinių organizacijų institucinio stiprinimo ir veiklos plėtojimo projektų finansavimas</v>
      </c>
      <c r="C292" s="211">
        <v>30</v>
      </c>
      <c r="D292" s="211">
        <v>0</v>
      </c>
      <c r="E292" s="211">
        <v>0</v>
      </c>
      <c r="F292" s="211">
        <v>30</v>
      </c>
      <c r="G292" s="211">
        <v>0</v>
      </c>
      <c r="H292" s="211">
        <v>0</v>
      </c>
      <c r="I292" s="211">
        <v>0</v>
      </c>
      <c r="J292" s="211">
        <v>0</v>
      </c>
      <c r="K292" s="211">
        <v>0</v>
      </c>
      <c r="L292" s="211">
        <v>0</v>
      </c>
      <c r="M292" s="211">
        <v>0</v>
      </c>
      <c r="N292" s="211">
        <v>0</v>
      </c>
      <c r="O292" s="211">
        <v>0</v>
      </c>
      <c r="P292" s="211">
        <v>0</v>
      </c>
      <c r="Q292" s="211">
        <v>0</v>
      </c>
      <c r="R292" s="211">
        <v>0</v>
      </c>
      <c r="S292" s="211">
        <v>0</v>
      </c>
      <c r="T292" s="211">
        <v>0</v>
      </c>
      <c r="U292" s="211">
        <v>30</v>
      </c>
      <c r="V292" s="210"/>
      <c r="W292" s="210"/>
      <c r="X292" s="210"/>
      <c r="Y292" s="199"/>
    </row>
    <row r="293" spans="1:25" s="141" customFormat="1" ht="24" customHeight="1">
      <c r="A293" s="196">
        <v>285</v>
      </c>
      <c r="B293" s="231" t="str">
        <f>+[1]kriterijai!B142</f>
        <v>Rajono nevyriausybinių organizacijų veiklos stiprinimas</v>
      </c>
      <c r="C293" s="211">
        <v>13</v>
      </c>
      <c r="D293" s="211">
        <v>0</v>
      </c>
      <c r="E293" s="211">
        <v>0</v>
      </c>
      <c r="F293" s="211">
        <v>13</v>
      </c>
      <c r="G293" s="211">
        <v>0</v>
      </c>
      <c r="H293" s="211">
        <v>0</v>
      </c>
      <c r="I293" s="211">
        <v>0</v>
      </c>
      <c r="J293" s="211">
        <v>0</v>
      </c>
      <c r="K293" s="211">
        <v>0</v>
      </c>
      <c r="L293" s="211">
        <v>0</v>
      </c>
      <c r="M293" s="211">
        <v>0</v>
      </c>
      <c r="N293" s="211">
        <v>0</v>
      </c>
      <c r="O293" s="211">
        <v>0</v>
      </c>
      <c r="P293" s="211">
        <v>0</v>
      </c>
      <c r="Q293" s="211">
        <v>0</v>
      </c>
      <c r="R293" s="211">
        <v>0</v>
      </c>
      <c r="S293" s="211">
        <v>0</v>
      </c>
      <c r="T293" s="211">
        <v>0</v>
      </c>
      <c r="U293" s="211">
        <v>13</v>
      </c>
      <c r="V293" s="210"/>
      <c r="W293" s="210"/>
      <c r="X293" s="210"/>
      <c r="Y293" s="199"/>
    </row>
    <row r="294" spans="1:25" s="141" customFormat="1" ht="35.450000000000003" customHeight="1">
      <c r="A294" s="196">
        <v>286</v>
      </c>
      <c r="B294" s="231" t="str">
        <f>+[1]kriterijai!B143</f>
        <v>Kėdainių rajono vietos veiklos grupės teritorijos vietos plėtros 2015-2023 metų strategijos finansavimas</v>
      </c>
      <c r="C294" s="211">
        <v>59.5</v>
      </c>
      <c r="D294" s="211">
        <v>0</v>
      </c>
      <c r="E294" s="211">
        <v>0</v>
      </c>
      <c r="F294" s="211">
        <v>59.5</v>
      </c>
      <c r="G294" s="211">
        <v>0</v>
      </c>
      <c r="H294" s="211">
        <v>0</v>
      </c>
      <c r="I294" s="211">
        <v>0</v>
      </c>
      <c r="J294" s="211">
        <v>0</v>
      </c>
      <c r="K294" s="211">
        <v>0</v>
      </c>
      <c r="L294" s="211">
        <v>0</v>
      </c>
      <c r="M294" s="211">
        <v>0</v>
      </c>
      <c r="N294" s="211">
        <v>0</v>
      </c>
      <c r="O294" s="211">
        <v>0</v>
      </c>
      <c r="P294" s="211">
        <v>0</v>
      </c>
      <c r="Q294" s="211">
        <v>0</v>
      </c>
      <c r="R294" s="211">
        <v>0</v>
      </c>
      <c r="S294" s="211">
        <v>0</v>
      </c>
      <c r="T294" s="211">
        <v>0</v>
      </c>
      <c r="U294" s="211">
        <v>59.5</v>
      </c>
      <c r="V294" s="210"/>
      <c r="W294" s="210"/>
      <c r="X294" s="210"/>
      <c r="Y294" s="199"/>
    </row>
    <row r="295" spans="1:25" s="141" customFormat="1" ht="59.45" customHeight="1">
      <c r="A295" s="196">
        <v>287</v>
      </c>
      <c r="B295" s="231" t="str">
        <f>+[1]kriterijai!B144</f>
        <v>Vietos plėtros strategijos rengimo ir įgyvendinimo programa  Kėdainių miesto vietos veiklos grupės  vietos plėtros 2023–2029 m. strategijos finansavimas</v>
      </c>
      <c r="C295" s="211">
        <v>19</v>
      </c>
      <c r="D295" s="211">
        <v>0</v>
      </c>
      <c r="E295" s="211">
        <v>0</v>
      </c>
      <c r="F295" s="211">
        <v>19</v>
      </c>
      <c r="G295" s="211">
        <v>0</v>
      </c>
      <c r="H295" s="211">
        <v>0</v>
      </c>
      <c r="I295" s="211">
        <v>0</v>
      </c>
      <c r="J295" s="211">
        <v>0</v>
      </c>
      <c r="K295" s="211">
        <v>0</v>
      </c>
      <c r="L295" s="211">
        <v>0</v>
      </c>
      <c r="M295" s="211">
        <v>0</v>
      </c>
      <c r="N295" s="211">
        <v>0</v>
      </c>
      <c r="O295" s="211">
        <v>0</v>
      </c>
      <c r="P295" s="211">
        <v>0</v>
      </c>
      <c r="Q295" s="211">
        <v>0</v>
      </c>
      <c r="R295" s="211">
        <v>0</v>
      </c>
      <c r="S295" s="211">
        <v>0</v>
      </c>
      <c r="T295" s="211">
        <v>0</v>
      </c>
      <c r="U295" s="211">
        <v>19</v>
      </c>
      <c r="V295" s="210"/>
      <c r="W295" s="210"/>
      <c r="X295" s="210"/>
      <c r="Y295" s="199"/>
    </row>
    <row r="296" spans="1:25" s="141" customFormat="1" ht="24" customHeight="1">
      <c r="A296" s="196">
        <v>288</v>
      </c>
      <c r="B296" s="231" t="str">
        <f>+[1]kriterijai!B145</f>
        <v>Bendruomeninių organizacijų veiklos projektų finansavimas</v>
      </c>
      <c r="C296" s="211">
        <v>26</v>
      </c>
      <c r="D296" s="211">
        <v>0</v>
      </c>
      <c r="E296" s="211">
        <v>0</v>
      </c>
      <c r="F296" s="211">
        <v>26</v>
      </c>
      <c r="G296" s="211">
        <v>0</v>
      </c>
      <c r="H296" s="211">
        <v>0</v>
      </c>
      <c r="I296" s="211">
        <v>0</v>
      </c>
      <c r="J296" s="211">
        <v>0</v>
      </c>
      <c r="K296" s="211">
        <v>0</v>
      </c>
      <c r="L296" s="211">
        <v>0</v>
      </c>
      <c r="M296" s="211">
        <v>0</v>
      </c>
      <c r="N296" s="211">
        <v>0</v>
      </c>
      <c r="O296" s="211">
        <v>0</v>
      </c>
      <c r="P296" s="211">
        <v>0</v>
      </c>
      <c r="Q296" s="211">
        <v>0</v>
      </c>
      <c r="R296" s="211">
        <v>0</v>
      </c>
      <c r="S296" s="211">
        <v>0</v>
      </c>
      <c r="T296" s="211">
        <v>0</v>
      </c>
      <c r="U296" s="211">
        <v>26</v>
      </c>
      <c r="V296" s="210"/>
      <c r="W296" s="210"/>
      <c r="X296" s="210"/>
      <c r="Y296" s="199"/>
    </row>
    <row r="297" spans="1:25" s="141" customFormat="1" ht="33" customHeight="1">
      <c r="A297" s="196">
        <v>289</v>
      </c>
      <c r="B297" s="230" t="str">
        <f>+[1]kriterijai!B146</f>
        <v>Kultūros paveldo išsaugojimo, turizmo skatinimo ir vystymo  programos  (06)</v>
      </c>
      <c r="C297" s="211">
        <v>0</v>
      </c>
      <c r="D297" s="211">
        <v>0</v>
      </c>
      <c r="E297" s="211">
        <v>0</v>
      </c>
      <c r="F297" s="211">
        <v>0</v>
      </c>
      <c r="G297" s="211">
        <v>0</v>
      </c>
      <c r="H297" s="211">
        <v>0</v>
      </c>
      <c r="I297" s="211">
        <v>0</v>
      </c>
      <c r="J297" s="211">
        <v>0</v>
      </c>
      <c r="K297" s="211">
        <v>0</v>
      </c>
      <c r="L297" s="211">
        <v>0</v>
      </c>
      <c r="M297" s="211">
        <v>0</v>
      </c>
      <c r="N297" s="211">
        <v>0</v>
      </c>
      <c r="O297" s="211">
        <v>0</v>
      </c>
      <c r="P297" s="211">
        <v>0</v>
      </c>
      <c r="Q297" s="211">
        <v>0</v>
      </c>
      <c r="R297" s="211">
        <v>0</v>
      </c>
      <c r="S297" s="211">
        <v>0</v>
      </c>
      <c r="T297" s="211">
        <v>0</v>
      </c>
      <c r="U297" s="211">
        <v>0</v>
      </c>
      <c r="V297" s="210"/>
      <c r="W297" s="210"/>
      <c r="X297" s="210"/>
      <c r="Y297" s="199"/>
    </row>
    <row r="298" spans="1:25" s="141" customFormat="1" ht="36" customHeight="1">
      <c r="A298" s="196">
        <v>290</v>
      </c>
      <c r="B298" s="231" t="str">
        <f>+[1]kriterijai!B147</f>
        <v xml:space="preserve"> VšĮ Kėdainių  turizmo ir verslo informacinio centro  veiklos programos finansavimas</v>
      </c>
      <c r="C298" s="211">
        <v>108</v>
      </c>
      <c r="D298" s="211">
        <v>0</v>
      </c>
      <c r="E298" s="211">
        <v>0</v>
      </c>
      <c r="F298" s="211">
        <v>108</v>
      </c>
      <c r="G298" s="211">
        <v>0</v>
      </c>
      <c r="H298" s="211">
        <v>0</v>
      </c>
      <c r="I298" s="211">
        <v>0</v>
      </c>
      <c r="J298" s="211">
        <v>0</v>
      </c>
      <c r="K298" s="211">
        <v>0</v>
      </c>
      <c r="L298" s="211">
        <v>0</v>
      </c>
      <c r="M298" s="211">
        <v>0</v>
      </c>
      <c r="N298" s="211">
        <v>0</v>
      </c>
      <c r="O298" s="211">
        <v>0</v>
      </c>
      <c r="P298" s="211">
        <v>0</v>
      </c>
      <c r="Q298" s="211">
        <v>0</v>
      </c>
      <c r="R298" s="211">
        <v>0</v>
      </c>
      <c r="S298" s="211">
        <v>0</v>
      </c>
      <c r="T298" s="211">
        <v>0</v>
      </c>
      <c r="U298" s="211">
        <v>108</v>
      </c>
      <c r="V298" s="210"/>
      <c r="W298" s="210"/>
      <c r="X298" s="210"/>
      <c r="Y298" s="199"/>
    </row>
    <row r="299" spans="1:25" s="141" customFormat="1" ht="34.9" customHeight="1">
      <c r="A299" s="196">
        <v>291</v>
      </c>
      <c r="B299" s="231" t="str">
        <f>+[1]kriterijai!B148</f>
        <v xml:space="preserve"> Kėdainių rajono savivaldybės bažnyčių rėmimo programos įgyvendinimas</v>
      </c>
      <c r="C299" s="211">
        <v>50</v>
      </c>
      <c r="D299" s="211">
        <v>0</v>
      </c>
      <c r="E299" s="211">
        <v>0</v>
      </c>
      <c r="F299" s="211">
        <v>50</v>
      </c>
      <c r="G299" s="211">
        <v>0</v>
      </c>
      <c r="H299" s="211">
        <v>0</v>
      </c>
      <c r="I299" s="211">
        <v>0</v>
      </c>
      <c r="J299" s="211">
        <v>0</v>
      </c>
      <c r="K299" s="211">
        <v>0</v>
      </c>
      <c r="L299" s="211">
        <v>0</v>
      </c>
      <c r="M299" s="211">
        <v>0</v>
      </c>
      <c r="N299" s="211">
        <v>0</v>
      </c>
      <c r="O299" s="211">
        <v>0</v>
      </c>
      <c r="P299" s="211">
        <v>0</v>
      </c>
      <c r="Q299" s="211">
        <v>0</v>
      </c>
      <c r="R299" s="211">
        <v>0</v>
      </c>
      <c r="S299" s="211">
        <v>0</v>
      </c>
      <c r="T299" s="211">
        <v>0</v>
      </c>
      <c r="U299" s="211">
        <v>50</v>
      </c>
      <c r="V299" s="210"/>
      <c r="W299" s="210"/>
      <c r="X299" s="210"/>
      <c r="Y299" s="199"/>
    </row>
    <row r="300" spans="1:25" s="141" customFormat="1" ht="27.6" customHeight="1">
      <c r="A300" s="196">
        <v>292</v>
      </c>
      <c r="B300" s="230" t="str">
        <f>+[1]kriterijai!B149</f>
        <v xml:space="preserve"> Paramos verslui bei verslo plėtros programos (10)</v>
      </c>
      <c r="C300" s="211">
        <v>0</v>
      </c>
      <c r="D300" s="211">
        <v>0</v>
      </c>
      <c r="E300" s="211">
        <v>0</v>
      </c>
      <c r="F300" s="211">
        <v>0</v>
      </c>
      <c r="G300" s="211">
        <v>0</v>
      </c>
      <c r="H300" s="211">
        <v>0</v>
      </c>
      <c r="I300" s="211">
        <v>0</v>
      </c>
      <c r="J300" s="211">
        <v>0</v>
      </c>
      <c r="K300" s="211">
        <v>0</v>
      </c>
      <c r="L300" s="211">
        <v>0</v>
      </c>
      <c r="M300" s="211">
        <v>0</v>
      </c>
      <c r="N300" s="211">
        <v>0</v>
      </c>
      <c r="O300" s="211">
        <v>0</v>
      </c>
      <c r="P300" s="211">
        <v>0</v>
      </c>
      <c r="Q300" s="211">
        <v>0</v>
      </c>
      <c r="R300" s="211">
        <v>0</v>
      </c>
      <c r="S300" s="211">
        <v>0</v>
      </c>
      <c r="T300" s="211">
        <v>0</v>
      </c>
      <c r="U300" s="211">
        <v>0</v>
      </c>
      <c r="V300" s="210"/>
      <c r="W300" s="210"/>
      <c r="X300" s="210"/>
      <c r="Y300" s="199"/>
    </row>
    <row r="301" spans="1:25" s="141" customFormat="1" ht="38.450000000000003" customHeight="1">
      <c r="A301" s="196">
        <v>293</v>
      </c>
      <c r="B301" s="231" t="str">
        <f>+[1]kriterijai!B150</f>
        <v xml:space="preserve"> VšĮ Kėdainių  turizmo ir verslo informacinio centro  viešųjų paslaugų verslui  programos finansavimas</v>
      </c>
      <c r="C301" s="211">
        <v>44</v>
      </c>
      <c r="D301" s="211">
        <v>0</v>
      </c>
      <c r="E301" s="211">
        <v>0</v>
      </c>
      <c r="F301" s="211">
        <v>44</v>
      </c>
      <c r="G301" s="211">
        <v>0</v>
      </c>
      <c r="H301" s="211">
        <v>0</v>
      </c>
      <c r="I301" s="211">
        <v>0</v>
      </c>
      <c r="J301" s="211">
        <v>0</v>
      </c>
      <c r="K301" s="211">
        <v>0</v>
      </c>
      <c r="L301" s="211">
        <v>0</v>
      </c>
      <c r="M301" s="211">
        <v>0</v>
      </c>
      <c r="N301" s="211">
        <v>0</v>
      </c>
      <c r="O301" s="211">
        <v>0</v>
      </c>
      <c r="P301" s="211">
        <v>0</v>
      </c>
      <c r="Q301" s="211">
        <v>0</v>
      </c>
      <c r="R301" s="211">
        <v>0</v>
      </c>
      <c r="S301" s="211">
        <v>0</v>
      </c>
      <c r="T301" s="211">
        <v>0</v>
      </c>
      <c r="U301" s="211">
        <v>44</v>
      </c>
      <c r="V301" s="210"/>
      <c r="W301" s="210"/>
      <c r="X301" s="210"/>
      <c r="Y301" s="199"/>
    </row>
    <row r="302" spans="1:25" s="141" customFormat="1" ht="60.6" customHeight="1">
      <c r="A302" s="196">
        <v>294</v>
      </c>
      <c r="B302" s="231" t="str">
        <f>+[1]kriterijai!B151</f>
        <v>Finansinės paramos teikimas verslą pradedantiems ar sunkumų patiriantiems SVV subjektams Kėdainių rajone per  Savivaldybės smulkiojo verslo rėmimo fondą</v>
      </c>
      <c r="C302" s="211">
        <v>36</v>
      </c>
      <c r="D302" s="211">
        <v>0</v>
      </c>
      <c r="E302" s="211">
        <v>0</v>
      </c>
      <c r="F302" s="211">
        <v>36</v>
      </c>
      <c r="G302" s="211">
        <v>0</v>
      </c>
      <c r="H302" s="211">
        <v>0</v>
      </c>
      <c r="I302" s="211">
        <v>0</v>
      </c>
      <c r="J302" s="211">
        <v>0</v>
      </c>
      <c r="K302" s="211">
        <v>0</v>
      </c>
      <c r="L302" s="211">
        <v>0</v>
      </c>
      <c r="M302" s="211">
        <v>0</v>
      </c>
      <c r="N302" s="211">
        <v>0</v>
      </c>
      <c r="O302" s="211">
        <v>0</v>
      </c>
      <c r="P302" s="211">
        <v>0</v>
      </c>
      <c r="Q302" s="211">
        <v>0</v>
      </c>
      <c r="R302" s="211">
        <v>0</v>
      </c>
      <c r="S302" s="211">
        <v>0</v>
      </c>
      <c r="T302" s="211">
        <v>0</v>
      </c>
      <c r="U302" s="211">
        <v>36</v>
      </c>
      <c r="V302" s="210"/>
      <c r="W302" s="210"/>
      <c r="X302" s="210"/>
      <c r="Y302" s="199"/>
    </row>
    <row r="303" spans="1:25" s="141" customFormat="1" ht="69.599999999999994" customHeight="1">
      <c r="A303" s="196">
        <v>295</v>
      </c>
      <c r="B303" s="231" t="str">
        <f>+[1]kriterijai!B152</f>
        <v>Dalyvavimas projekte "Inkubavimo, konsultavimo, mentorystės ir tinklaveikos programų vystymas, skatinant pradedančiųjų SVV subjektų kūrimąsi ir augimą regionuose" partnerio teisėmis</v>
      </c>
      <c r="C303" s="211">
        <v>4</v>
      </c>
      <c r="D303" s="211">
        <v>0</v>
      </c>
      <c r="E303" s="211">
        <v>0</v>
      </c>
      <c r="F303" s="211">
        <v>4</v>
      </c>
      <c r="G303" s="211">
        <v>0</v>
      </c>
      <c r="H303" s="211">
        <v>0</v>
      </c>
      <c r="I303" s="211">
        <v>0</v>
      </c>
      <c r="J303" s="211">
        <v>0</v>
      </c>
      <c r="K303" s="211">
        <v>0</v>
      </c>
      <c r="L303" s="211">
        <v>0</v>
      </c>
      <c r="M303" s="211">
        <v>0</v>
      </c>
      <c r="N303" s="211">
        <v>0</v>
      </c>
      <c r="O303" s="211">
        <v>0</v>
      </c>
      <c r="P303" s="211">
        <v>0</v>
      </c>
      <c r="Q303" s="211">
        <v>0</v>
      </c>
      <c r="R303" s="211">
        <v>0</v>
      </c>
      <c r="S303" s="211">
        <v>0</v>
      </c>
      <c r="T303" s="211">
        <v>0</v>
      </c>
      <c r="U303" s="211">
        <v>4</v>
      </c>
      <c r="V303" s="210"/>
      <c r="W303" s="210"/>
      <c r="X303" s="210"/>
      <c r="Y303" s="199"/>
    </row>
    <row r="304" spans="1:25" s="141" customFormat="1" ht="28.15" customHeight="1">
      <c r="A304" s="196">
        <v>296</v>
      </c>
      <c r="B304" s="230" t="str">
        <f>+[1]kriterijai!B153</f>
        <v>Savivaldybės valdymo tobulinimo programos (11)</v>
      </c>
      <c r="C304" s="211">
        <v>0</v>
      </c>
      <c r="D304" s="211">
        <v>0</v>
      </c>
      <c r="E304" s="211">
        <v>0</v>
      </c>
      <c r="F304" s="211">
        <v>0</v>
      </c>
      <c r="G304" s="211">
        <v>0</v>
      </c>
      <c r="H304" s="211">
        <v>0</v>
      </c>
      <c r="I304" s="211">
        <v>0</v>
      </c>
      <c r="J304" s="211">
        <v>0</v>
      </c>
      <c r="K304" s="211">
        <v>0</v>
      </c>
      <c r="L304" s="211">
        <v>0</v>
      </c>
      <c r="M304" s="211">
        <v>0</v>
      </c>
      <c r="N304" s="211">
        <v>0</v>
      </c>
      <c r="O304" s="211">
        <v>0</v>
      </c>
      <c r="P304" s="211">
        <v>0</v>
      </c>
      <c r="Q304" s="211">
        <v>0</v>
      </c>
      <c r="R304" s="211">
        <v>0</v>
      </c>
      <c r="S304" s="211">
        <v>0</v>
      </c>
      <c r="T304" s="211">
        <v>0</v>
      </c>
      <c r="U304" s="211">
        <v>0</v>
      </c>
      <c r="V304" s="210"/>
      <c r="W304" s="210"/>
      <c r="X304" s="210"/>
      <c r="Y304" s="199"/>
    </row>
    <row r="305" spans="1:26" s="141" customFormat="1" ht="16.899999999999999" customHeight="1">
      <c r="A305" s="196">
        <v>297</v>
      </c>
      <c r="B305" s="231" t="str">
        <f>+[1]kriterijai!B154</f>
        <v>Savivaldybės  mero rezervo</v>
      </c>
      <c r="C305" s="211">
        <v>123</v>
      </c>
      <c r="D305" s="211">
        <v>0</v>
      </c>
      <c r="E305" s="211">
        <v>0</v>
      </c>
      <c r="F305" s="211">
        <v>123</v>
      </c>
      <c r="G305" s="211">
        <v>0</v>
      </c>
      <c r="H305" s="211">
        <v>0</v>
      </c>
      <c r="I305" s="211">
        <v>0</v>
      </c>
      <c r="J305" s="211">
        <v>0</v>
      </c>
      <c r="K305" s="211">
        <v>0</v>
      </c>
      <c r="L305" s="211">
        <v>0</v>
      </c>
      <c r="M305" s="211">
        <v>0</v>
      </c>
      <c r="N305" s="211">
        <v>0</v>
      </c>
      <c r="O305" s="211">
        <v>0</v>
      </c>
      <c r="P305" s="211">
        <v>0</v>
      </c>
      <c r="Q305" s="211">
        <v>0</v>
      </c>
      <c r="R305" s="211">
        <v>0</v>
      </c>
      <c r="S305" s="211">
        <v>0</v>
      </c>
      <c r="T305" s="211">
        <v>0</v>
      </c>
      <c r="U305" s="211">
        <v>123</v>
      </c>
      <c r="V305" s="210"/>
      <c r="W305" s="210"/>
      <c r="X305" s="210"/>
      <c r="Y305" s="199"/>
    </row>
    <row r="306" spans="1:26" s="141" customFormat="1" ht="16.899999999999999" customHeight="1">
      <c r="A306" s="196">
        <v>298</v>
      </c>
      <c r="B306" s="231" t="str">
        <f>+[1]kriterijai!B155</f>
        <v>Savivaldybės mero fondas</v>
      </c>
      <c r="C306" s="211">
        <v>23.9</v>
      </c>
      <c r="D306" s="211">
        <v>0</v>
      </c>
      <c r="E306" s="211">
        <v>0</v>
      </c>
      <c r="F306" s="211">
        <v>23.9</v>
      </c>
      <c r="G306" s="211">
        <v>0</v>
      </c>
      <c r="H306" s="211">
        <v>0</v>
      </c>
      <c r="I306" s="211">
        <v>0</v>
      </c>
      <c r="J306" s="211">
        <v>0</v>
      </c>
      <c r="K306" s="211">
        <v>0</v>
      </c>
      <c r="L306" s="211">
        <v>0</v>
      </c>
      <c r="M306" s="211">
        <v>0</v>
      </c>
      <c r="N306" s="211">
        <v>0</v>
      </c>
      <c r="O306" s="211">
        <v>0</v>
      </c>
      <c r="P306" s="211">
        <v>0</v>
      </c>
      <c r="Q306" s="211">
        <v>0</v>
      </c>
      <c r="R306" s="211">
        <v>0</v>
      </c>
      <c r="S306" s="211">
        <v>0</v>
      </c>
      <c r="T306" s="211">
        <v>0</v>
      </c>
      <c r="U306" s="211">
        <v>23.9</v>
      </c>
      <c r="V306" s="210"/>
      <c r="W306" s="210"/>
      <c r="X306" s="210"/>
      <c r="Y306" s="199"/>
    </row>
    <row r="307" spans="1:26" s="141" customFormat="1" ht="28.9" customHeight="1">
      <c r="A307" s="196">
        <v>299</v>
      </c>
      <c r="B307" s="231" t="str">
        <f>+[1]kriterijai!B156</f>
        <v xml:space="preserve">Palūkanų ir paskolų aptarnavimo išlaidų apmokėjimas </v>
      </c>
      <c r="C307" s="211">
        <v>400</v>
      </c>
      <c r="D307" s="211">
        <v>0</v>
      </c>
      <c r="E307" s="211">
        <v>0</v>
      </c>
      <c r="F307" s="211">
        <v>400</v>
      </c>
      <c r="G307" s="211">
        <v>0</v>
      </c>
      <c r="H307" s="211">
        <v>0</v>
      </c>
      <c r="I307" s="211">
        <v>0</v>
      </c>
      <c r="J307" s="211">
        <v>0</v>
      </c>
      <c r="K307" s="211">
        <v>0</v>
      </c>
      <c r="L307" s="211">
        <v>0</v>
      </c>
      <c r="M307" s="211">
        <v>0</v>
      </c>
      <c r="N307" s="211">
        <v>0</v>
      </c>
      <c r="O307" s="211">
        <v>0</v>
      </c>
      <c r="P307" s="211">
        <v>0</v>
      </c>
      <c r="Q307" s="211">
        <v>0</v>
      </c>
      <c r="R307" s="211">
        <v>0</v>
      </c>
      <c r="S307" s="211">
        <v>0</v>
      </c>
      <c r="T307" s="211">
        <v>0</v>
      </c>
      <c r="U307" s="211">
        <v>400</v>
      </c>
      <c r="V307" s="210"/>
      <c r="W307" s="210"/>
      <c r="X307" s="210"/>
      <c r="Y307" s="199"/>
    </row>
    <row r="308" spans="1:26" s="141" customFormat="1" ht="15.6" customHeight="1">
      <c r="A308" s="196">
        <v>300</v>
      </c>
      <c r="B308" s="231" t="str">
        <f>+[1]kriterijai!B157</f>
        <v>Dotacijos grąžinimas</v>
      </c>
      <c r="C308" s="211">
        <v>84.8</v>
      </c>
      <c r="D308" s="211">
        <v>0</v>
      </c>
      <c r="E308" s="211">
        <v>0</v>
      </c>
      <c r="F308" s="211">
        <v>84.8</v>
      </c>
      <c r="G308" s="211">
        <v>0</v>
      </c>
      <c r="H308" s="211">
        <v>0</v>
      </c>
      <c r="I308" s="211">
        <v>0</v>
      </c>
      <c r="J308" s="211">
        <v>0</v>
      </c>
      <c r="K308" s="211">
        <v>0</v>
      </c>
      <c r="L308" s="211">
        <v>0</v>
      </c>
      <c r="M308" s="211">
        <v>0</v>
      </c>
      <c r="N308" s="211">
        <v>0</v>
      </c>
      <c r="O308" s="211">
        <v>0</v>
      </c>
      <c r="P308" s="211">
        <v>0</v>
      </c>
      <c r="Q308" s="211">
        <v>0</v>
      </c>
      <c r="R308" s="211">
        <v>0</v>
      </c>
      <c r="S308" s="211">
        <v>0</v>
      </c>
      <c r="T308" s="211">
        <v>0</v>
      </c>
      <c r="U308" s="211">
        <v>84.8</v>
      </c>
      <c r="V308" s="210"/>
      <c r="W308" s="210"/>
      <c r="X308" s="210"/>
      <c r="Y308" s="199"/>
    </row>
    <row r="309" spans="1:26" s="141" customFormat="1" ht="24" customHeight="1">
      <c r="A309" s="196">
        <v>301</v>
      </c>
      <c r="B309" s="231" t="str">
        <f>+[1]kriterijai!B158</f>
        <v>UAB "Kėdbusas" nuostolingu maršrutų kompensavimas</v>
      </c>
      <c r="C309" s="211">
        <v>790</v>
      </c>
      <c r="D309" s="211">
        <v>0</v>
      </c>
      <c r="E309" s="211">
        <v>0</v>
      </c>
      <c r="F309" s="211">
        <v>790</v>
      </c>
      <c r="G309" s="211">
        <v>0</v>
      </c>
      <c r="H309" s="211">
        <v>0</v>
      </c>
      <c r="I309" s="211">
        <v>0</v>
      </c>
      <c r="J309" s="211">
        <v>0</v>
      </c>
      <c r="K309" s="211">
        <v>0</v>
      </c>
      <c r="L309" s="211">
        <v>0</v>
      </c>
      <c r="M309" s="211">
        <v>0</v>
      </c>
      <c r="N309" s="211">
        <v>0</v>
      </c>
      <c r="O309" s="211">
        <v>0</v>
      </c>
      <c r="P309" s="211">
        <v>0</v>
      </c>
      <c r="Q309" s="211">
        <v>0</v>
      </c>
      <c r="R309" s="211">
        <v>0</v>
      </c>
      <c r="S309" s="211">
        <v>0</v>
      </c>
      <c r="T309" s="211">
        <v>0</v>
      </c>
      <c r="U309" s="211">
        <v>790</v>
      </c>
      <c r="V309" s="210"/>
      <c r="W309" s="210"/>
      <c r="X309" s="210"/>
      <c r="Y309" s="199"/>
    </row>
    <row r="310" spans="1:26" s="141" customFormat="1" ht="24" customHeight="1">
      <c r="A310" s="196">
        <v>302</v>
      </c>
      <c r="B310" s="231" t="str">
        <f>+[1]kriterijai!B159</f>
        <v>Dalyvavimas VšĮ Kauno regiono plėtros agentūros veikloje</v>
      </c>
      <c r="C310" s="211">
        <v>15</v>
      </c>
      <c r="D310" s="211">
        <v>0</v>
      </c>
      <c r="E310" s="211">
        <v>0</v>
      </c>
      <c r="F310" s="211">
        <v>15</v>
      </c>
      <c r="G310" s="211">
        <v>0</v>
      </c>
      <c r="H310" s="211">
        <v>0</v>
      </c>
      <c r="I310" s="211">
        <v>0</v>
      </c>
      <c r="J310" s="211">
        <v>0</v>
      </c>
      <c r="K310" s="211">
        <v>0</v>
      </c>
      <c r="L310" s="211">
        <v>0</v>
      </c>
      <c r="M310" s="211">
        <v>0</v>
      </c>
      <c r="N310" s="211">
        <v>0</v>
      </c>
      <c r="O310" s="211">
        <v>0</v>
      </c>
      <c r="P310" s="211">
        <v>0</v>
      </c>
      <c r="Q310" s="211">
        <v>0</v>
      </c>
      <c r="R310" s="211">
        <v>0</v>
      </c>
      <c r="S310" s="211">
        <v>0</v>
      </c>
      <c r="T310" s="211">
        <v>0</v>
      </c>
      <c r="U310" s="211">
        <v>15</v>
      </c>
      <c r="V310" s="210"/>
      <c r="W310" s="210"/>
      <c r="X310" s="210"/>
      <c r="Y310" s="199"/>
    </row>
    <row r="311" spans="1:26" s="141" customFormat="1" ht="60" customHeight="1">
      <c r="A311" s="196">
        <v>303</v>
      </c>
      <c r="B311" s="231" t="str">
        <f>+[1]kriterijai!B160</f>
        <v>Visuomenės įtraukimas į planavimo, biudžeto formavimo, konsultavimosi procesus, dalyvaujamojo biudžeto iniciatyvų konkurso organizavimas ir įgyvendinimas</v>
      </c>
      <c r="C311" s="211">
        <v>40</v>
      </c>
      <c r="D311" s="211">
        <v>0</v>
      </c>
      <c r="E311" s="211">
        <v>0</v>
      </c>
      <c r="F311" s="211">
        <v>40</v>
      </c>
      <c r="G311" s="211">
        <v>0</v>
      </c>
      <c r="H311" s="211">
        <v>0</v>
      </c>
      <c r="I311" s="211">
        <v>0</v>
      </c>
      <c r="J311" s="211">
        <v>0</v>
      </c>
      <c r="K311" s="211">
        <v>0</v>
      </c>
      <c r="L311" s="211">
        <v>0</v>
      </c>
      <c r="M311" s="211">
        <v>0</v>
      </c>
      <c r="N311" s="211">
        <v>0</v>
      </c>
      <c r="O311" s="211">
        <v>0</v>
      </c>
      <c r="P311" s="211"/>
      <c r="Q311" s="211">
        <v>0</v>
      </c>
      <c r="R311" s="211">
        <v>0</v>
      </c>
      <c r="S311" s="211">
        <v>0</v>
      </c>
      <c r="T311" s="211">
        <v>0</v>
      </c>
      <c r="U311" s="211">
        <v>40</v>
      </c>
      <c r="V311" s="210"/>
      <c r="W311" s="210"/>
      <c r="X311" s="210"/>
      <c r="Y311" s="199"/>
    </row>
    <row r="312" spans="1:26" s="141" customFormat="1" ht="35.450000000000003" customHeight="1">
      <c r="A312" s="196">
        <v>304</v>
      </c>
      <c r="B312" s="231" t="str">
        <f>+[1]kriterijai!B161</f>
        <v>Prevencinės programos  "Saugios aplinkos kūrimas ir bendruomenės teisėtvarkos kūrimas" finansavimas</v>
      </c>
      <c r="C312" s="211">
        <v>19.2</v>
      </c>
      <c r="D312" s="211">
        <v>0</v>
      </c>
      <c r="E312" s="211">
        <v>0</v>
      </c>
      <c r="F312" s="211">
        <v>19.2</v>
      </c>
      <c r="G312" s="211">
        <v>0</v>
      </c>
      <c r="H312" s="211">
        <v>0</v>
      </c>
      <c r="I312" s="211">
        <v>0</v>
      </c>
      <c r="J312" s="211">
        <v>0</v>
      </c>
      <c r="K312" s="211">
        <v>0</v>
      </c>
      <c r="L312" s="211">
        <v>0</v>
      </c>
      <c r="M312" s="211">
        <v>0</v>
      </c>
      <c r="N312" s="211">
        <v>0</v>
      </c>
      <c r="O312" s="211">
        <v>0</v>
      </c>
      <c r="P312" s="211">
        <v>0</v>
      </c>
      <c r="Q312" s="211">
        <v>0</v>
      </c>
      <c r="R312" s="211">
        <v>0</v>
      </c>
      <c r="S312" s="211">
        <v>0</v>
      </c>
      <c r="T312" s="211">
        <v>0</v>
      </c>
      <c r="U312" s="211">
        <v>19.2</v>
      </c>
      <c r="V312" s="210"/>
      <c r="W312" s="233"/>
      <c r="X312" s="234"/>
      <c r="Y312" s="199"/>
    </row>
    <row r="313" spans="1:26" s="141" customFormat="1" ht="25.9" customHeight="1">
      <c r="A313" s="196">
        <v>305</v>
      </c>
      <c r="B313" s="231" t="str">
        <f>+[1]kriterijai!B162</f>
        <v>Kėdainių rajono savivaldybės  investicijų programai</v>
      </c>
      <c r="C313" s="211">
        <v>7105.7999999999993</v>
      </c>
      <c r="D313" s="211">
        <v>0</v>
      </c>
      <c r="E313" s="211">
        <v>0</v>
      </c>
      <c r="F313" s="211">
        <v>7105.7999999999993</v>
      </c>
      <c r="G313" s="211">
        <v>0</v>
      </c>
      <c r="H313" s="211">
        <v>0</v>
      </c>
      <c r="I313" s="211">
        <v>0</v>
      </c>
      <c r="J313" s="211">
        <v>0</v>
      </c>
      <c r="K313" s="211">
        <v>0</v>
      </c>
      <c r="L313" s="211">
        <v>0</v>
      </c>
      <c r="M313" s="211">
        <v>0</v>
      </c>
      <c r="N313" s="211">
        <v>0</v>
      </c>
      <c r="O313" s="211">
        <v>0</v>
      </c>
      <c r="P313" s="211">
        <v>0</v>
      </c>
      <c r="Q313" s="211">
        <v>0</v>
      </c>
      <c r="R313" s="211">
        <v>0</v>
      </c>
      <c r="S313" s="211">
        <v>0</v>
      </c>
      <c r="T313" s="211">
        <v>0</v>
      </c>
      <c r="U313" s="211">
        <v>7105.7999999999993</v>
      </c>
      <c r="V313" s="210"/>
      <c r="W313" s="233"/>
      <c r="X313" s="234"/>
      <c r="Y313" s="199"/>
    </row>
    <row r="314" spans="1:26" s="238" customFormat="1" ht="12.75">
      <c r="A314" s="196">
        <v>306</v>
      </c>
      <c r="B314" s="235" t="s">
        <v>302</v>
      </c>
      <c r="C314" s="236">
        <v>99066.6</v>
      </c>
      <c r="D314" s="236">
        <v>53066.3</v>
      </c>
      <c r="E314" s="236">
        <v>778.19999999999993</v>
      </c>
      <c r="F314" s="236">
        <f>45193.6+28.5</f>
        <v>45222.1</v>
      </c>
      <c r="G314" s="236">
        <v>808.30000000000007</v>
      </c>
      <c r="H314" s="236">
        <v>94.399999999999991</v>
      </c>
      <c r="I314" s="236">
        <v>118.4</v>
      </c>
      <c r="J314" s="236">
        <v>866.79999999999984</v>
      </c>
      <c r="K314" s="236">
        <v>78.899999999999991</v>
      </c>
      <c r="L314" s="236">
        <v>31.7</v>
      </c>
      <c r="M314" s="236">
        <v>3715.4999999999995</v>
      </c>
      <c r="N314" s="236">
        <v>1496.0999999999997</v>
      </c>
      <c r="O314" s="236">
        <v>150.6</v>
      </c>
      <c r="P314" s="236">
        <v>1398.9999999999998</v>
      </c>
      <c r="Q314" s="236">
        <v>1050.1000000000001</v>
      </c>
      <c r="R314" s="236">
        <v>208.59999999999997</v>
      </c>
      <c r="S314" s="236">
        <v>199.59999999999997</v>
      </c>
      <c r="T314" s="236">
        <v>387.6</v>
      </c>
      <c r="U314" s="236">
        <v>27981.8</v>
      </c>
      <c r="V314" s="236">
        <v>5720.5</v>
      </c>
      <c r="W314" s="236">
        <v>382.3</v>
      </c>
      <c r="X314" s="236">
        <v>531.9</v>
      </c>
      <c r="Y314" s="199"/>
      <c r="Z314" s="237"/>
    </row>
    <row r="315" spans="1:26" s="238" customFormat="1" ht="28.15" customHeight="1">
      <c r="A315" s="196">
        <v>307</v>
      </c>
      <c r="B315" s="239" t="s">
        <v>303</v>
      </c>
      <c r="C315" s="236">
        <v>57264.30000000001</v>
      </c>
      <c r="D315" s="236">
        <v>27086.9</v>
      </c>
      <c r="E315" s="236">
        <v>398.2</v>
      </c>
      <c r="F315" s="236">
        <v>29779.199999999997</v>
      </c>
      <c r="G315" s="236">
        <v>59.6</v>
      </c>
      <c r="H315" s="236">
        <v>39.700000000000003</v>
      </c>
      <c r="I315" s="236">
        <v>100.5</v>
      </c>
      <c r="J315" s="236">
        <v>703.99999999999989</v>
      </c>
      <c r="K315" s="236">
        <v>28.799999999999997</v>
      </c>
      <c r="L315" s="236">
        <v>24.3</v>
      </c>
      <c r="M315" s="236">
        <v>3714.9999999999995</v>
      </c>
      <c r="N315" s="236">
        <v>929.59999999999991</v>
      </c>
      <c r="O315" s="236">
        <v>43.599999999999994</v>
      </c>
      <c r="P315" s="236">
        <v>1235.0999999999999</v>
      </c>
      <c r="Q315" s="236">
        <v>916.2</v>
      </c>
      <c r="R315" s="236">
        <v>178.5</v>
      </c>
      <c r="S315" s="236">
        <v>184.7</v>
      </c>
      <c r="T315" s="236">
        <v>264.3</v>
      </c>
      <c r="U315" s="236">
        <v>16237.300000000001</v>
      </c>
      <c r="V315" s="236">
        <v>4350.5</v>
      </c>
      <c r="W315" s="236">
        <v>340.9</v>
      </c>
      <c r="X315" s="236">
        <v>426.6</v>
      </c>
      <c r="Y315" s="199"/>
      <c r="Z315" s="237"/>
    </row>
    <row r="316" spans="1:26" s="238" customFormat="1" ht="12.75">
      <c r="A316" s="196">
        <v>308</v>
      </c>
      <c r="B316" s="240" t="s">
        <v>304</v>
      </c>
      <c r="C316" s="236">
        <v>563.70000000000005</v>
      </c>
      <c r="D316" s="236">
        <v>0</v>
      </c>
      <c r="E316" s="236">
        <v>0</v>
      </c>
      <c r="F316" s="236">
        <v>563.70000000000005</v>
      </c>
      <c r="G316" s="236">
        <v>0</v>
      </c>
      <c r="H316" s="236">
        <v>0</v>
      </c>
      <c r="I316" s="236">
        <v>0</v>
      </c>
      <c r="J316" s="236">
        <v>0</v>
      </c>
      <c r="K316" s="236">
        <v>0</v>
      </c>
      <c r="L316" s="236">
        <v>0</v>
      </c>
      <c r="M316" s="236">
        <v>0</v>
      </c>
      <c r="N316" s="236">
        <v>0</v>
      </c>
      <c r="O316" s="236">
        <v>0</v>
      </c>
      <c r="P316" s="236">
        <v>0</v>
      </c>
      <c r="Q316" s="236"/>
      <c r="R316" s="236">
        <v>0</v>
      </c>
      <c r="S316" s="236">
        <v>0</v>
      </c>
      <c r="T316" s="236">
        <v>0</v>
      </c>
      <c r="U316" s="236">
        <v>563.70000000000005</v>
      </c>
      <c r="V316" s="236">
        <v>0</v>
      </c>
      <c r="W316" s="241"/>
      <c r="X316" s="242"/>
      <c r="Y316" s="199"/>
      <c r="Z316" s="237"/>
    </row>
    <row r="317" spans="1:26" s="238" customFormat="1" ht="24">
      <c r="A317" s="196">
        <v>309</v>
      </c>
      <c r="B317" s="213" t="s">
        <v>270</v>
      </c>
      <c r="C317" s="236">
        <v>3039.1</v>
      </c>
      <c r="D317" s="236">
        <v>706.80000000000007</v>
      </c>
      <c r="E317" s="236">
        <v>12.2</v>
      </c>
      <c r="F317" s="236">
        <v>2320.1000000000004</v>
      </c>
      <c r="G317" s="236">
        <v>725.7</v>
      </c>
      <c r="H317" s="236">
        <v>45.899999999999991</v>
      </c>
      <c r="I317" s="236">
        <v>12.399999999999999</v>
      </c>
      <c r="J317" s="236">
        <v>103.5</v>
      </c>
      <c r="K317" s="236">
        <v>41.099999999999994</v>
      </c>
      <c r="L317" s="236">
        <v>7.1</v>
      </c>
      <c r="M317" s="236">
        <v>0.5</v>
      </c>
      <c r="N317" s="236">
        <v>220.8</v>
      </c>
      <c r="O317" s="236">
        <v>20.399999999999999</v>
      </c>
      <c r="P317" s="236">
        <v>103.5</v>
      </c>
      <c r="Q317" s="236">
        <v>98.800000000000011</v>
      </c>
      <c r="R317" s="236">
        <v>21.2</v>
      </c>
      <c r="S317" s="236">
        <v>10.7</v>
      </c>
      <c r="T317" s="236">
        <v>67.2</v>
      </c>
      <c r="U317" s="236">
        <v>719.69999999999993</v>
      </c>
      <c r="V317" s="236">
        <v>0</v>
      </c>
      <c r="W317" s="236">
        <v>16.3</v>
      </c>
      <c r="X317" s="236">
        <v>105.3</v>
      </c>
      <c r="Y317" s="199"/>
      <c r="Z317" s="237"/>
    </row>
    <row r="318" spans="1:26" s="238" customFormat="1" ht="12.75">
      <c r="A318" s="196">
        <v>310</v>
      </c>
      <c r="B318" s="197" t="s">
        <v>271</v>
      </c>
      <c r="C318" s="236">
        <v>21175.899999999998</v>
      </c>
      <c r="D318" s="236">
        <v>20445.800000000003</v>
      </c>
      <c r="E318" s="236">
        <v>296.5</v>
      </c>
      <c r="F318" s="236">
        <v>433.6</v>
      </c>
      <c r="G318" s="236">
        <v>0</v>
      </c>
      <c r="H318" s="236">
        <v>0</v>
      </c>
      <c r="I318" s="236">
        <v>0</v>
      </c>
      <c r="J318" s="236">
        <v>0</v>
      </c>
      <c r="K318" s="236">
        <v>0</v>
      </c>
      <c r="L318" s="236">
        <v>0</v>
      </c>
      <c r="M318" s="236">
        <v>0</v>
      </c>
      <c r="N318" s="236">
        <v>0</v>
      </c>
      <c r="O318" s="236">
        <v>57.2</v>
      </c>
      <c r="P318" s="236">
        <v>0</v>
      </c>
      <c r="Q318" s="236">
        <v>0</v>
      </c>
      <c r="R318" s="236">
        <v>0</v>
      </c>
      <c r="S318" s="236">
        <v>0</v>
      </c>
      <c r="T318" s="236">
        <v>43.600000000000009</v>
      </c>
      <c r="U318" s="236">
        <v>332.79999999999995</v>
      </c>
      <c r="V318" s="236">
        <v>0</v>
      </c>
      <c r="W318" s="236">
        <v>0</v>
      </c>
      <c r="X318" s="236">
        <v>0</v>
      </c>
      <c r="Y318" s="199"/>
      <c r="Z318" s="237"/>
    </row>
    <row r="319" spans="1:26" s="238" customFormat="1" ht="66.599999999999994" customHeight="1">
      <c r="A319" s="196">
        <v>311</v>
      </c>
      <c r="B319" s="239" t="s">
        <v>305</v>
      </c>
      <c r="C319" s="236">
        <v>7006.6</v>
      </c>
      <c r="D319" s="236">
        <v>4236.7999999999993</v>
      </c>
      <c r="E319" s="236">
        <v>62.8</v>
      </c>
      <c r="F319" s="236">
        <v>2707</v>
      </c>
      <c r="G319" s="236">
        <v>13.399999999999999</v>
      </c>
      <c r="H319" s="236">
        <v>7.7</v>
      </c>
      <c r="I319" s="236">
        <v>3.9</v>
      </c>
      <c r="J319" s="236">
        <v>43.5</v>
      </c>
      <c r="K319" s="236">
        <v>9</v>
      </c>
      <c r="L319" s="236">
        <v>0.30000000000000004</v>
      </c>
      <c r="M319" s="236">
        <v>0</v>
      </c>
      <c r="N319" s="236">
        <v>343.4</v>
      </c>
      <c r="O319" s="236">
        <v>29</v>
      </c>
      <c r="P319" s="236">
        <v>26.3</v>
      </c>
      <c r="Q319" s="236">
        <v>25.9</v>
      </c>
      <c r="R319" s="236">
        <v>4.1999999999999993</v>
      </c>
      <c r="S319" s="236">
        <v>1.2</v>
      </c>
      <c r="T319" s="236">
        <v>11.799999999999999</v>
      </c>
      <c r="U319" s="236">
        <v>792.3</v>
      </c>
      <c r="V319" s="236">
        <v>1370</v>
      </c>
      <c r="W319" s="236">
        <v>25.1</v>
      </c>
      <c r="X319" s="236">
        <v>0</v>
      </c>
      <c r="Y319" s="199"/>
      <c r="Z319" s="237"/>
    </row>
    <row r="320" spans="1:26" s="66" customFormat="1" ht="28.15" customHeight="1">
      <c r="A320" s="196">
        <v>312</v>
      </c>
      <c r="B320" s="243" t="s">
        <v>292</v>
      </c>
      <c r="C320" s="236">
        <v>682.2</v>
      </c>
      <c r="D320" s="236">
        <v>590</v>
      </c>
      <c r="E320" s="236">
        <v>8.5</v>
      </c>
      <c r="F320" s="236">
        <v>83.7</v>
      </c>
      <c r="G320" s="236">
        <v>9.6</v>
      </c>
      <c r="H320" s="236">
        <v>1.1000000000000001</v>
      </c>
      <c r="I320" s="236">
        <v>1.6</v>
      </c>
      <c r="J320" s="236">
        <v>15.8</v>
      </c>
      <c r="K320" s="236">
        <v>0</v>
      </c>
      <c r="L320" s="236">
        <v>0</v>
      </c>
      <c r="M320" s="236">
        <v>0</v>
      </c>
      <c r="N320" s="236">
        <v>2.2999999999999998</v>
      </c>
      <c r="O320" s="236">
        <v>0.4</v>
      </c>
      <c r="P320" s="236">
        <v>34.099999999999994</v>
      </c>
      <c r="Q320" s="236">
        <v>9.1999999999999993</v>
      </c>
      <c r="R320" s="236">
        <v>4.7</v>
      </c>
      <c r="S320" s="236">
        <v>3</v>
      </c>
      <c r="T320" s="236">
        <v>0.7</v>
      </c>
      <c r="U320" s="236">
        <v>1.2</v>
      </c>
      <c r="V320" s="236">
        <v>0</v>
      </c>
      <c r="W320" s="236">
        <v>0</v>
      </c>
      <c r="X320" s="242"/>
      <c r="Y320" s="199"/>
      <c r="Z320" s="237"/>
    </row>
    <row r="321" spans="1:26" s="238" customFormat="1" ht="25.5">
      <c r="A321" s="196">
        <v>313</v>
      </c>
      <c r="B321" s="244" t="s">
        <v>306</v>
      </c>
      <c r="C321" s="245">
        <v>781.2</v>
      </c>
      <c r="D321" s="245"/>
      <c r="E321" s="245"/>
      <c r="F321" s="245">
        <v>781.2</v>
      </c>
      <c r="G321" s="245"/>
      <c r="H321" s="245"/>
      <c r="I321" s="245"/>
      <c r="J321" s="245"/>
      <c r="K321" s="245"/>
      <c r="L321" s="245"/>
      <c r="M321" s="245"/>
      <c r="N321" s="245"/>
      <c r="O321" s="245"/>
      <c r="P321" s="245"/>
      <c r="Q321" s="245"/>
      <c r="R321" s="245"/>
      <c r="S321" s="245"/>
      <c r="T321" s="245"/>
      <c r="U321" s="245">
        <v>781.2</v>
      </c>
      <c r="V321" s="245"/>
      <c r="W321" s="89"/>
      <c r="X321" s="242"/>
      <c r="Y321" s="199"/>
      <c r="Z321" s="237"/>
    </row>
    <row r="322" spans="1:26" s="238" customFormat="1" ht="25.5">
      <c r="A322" s="196">
        <v>314</v>
      </c>
      <c r="B322" s="246" t="s">
        <v>124</v>
      </c>
      <c r="C322" s="245">
        <v>1794</v>
      </c>
      <c r="D322" s="245"/>
      <c r="E322" s="245"/>
      <c r="F322" s="245">
        <v>1794</v>
      </c>
      <c r="G322" s="245"/>
      <c r="H322" s="245"/>
      <c r="I322" s="245"/>
      <c r="J322" s="245"/>
      <c r="K322" s="245"/>
      <c r="L322" s="245"/>
      <c r="M322" s="245"/>
      <c r="N322" s="245"/>
      <c r="O322" s="245"/>
      <c r="P322" s="245"/>
      <c r="Q322" s="245"/>
      <c r="R322" s="245"/>
      <c r="S322" s="245"/>
      <c r="T322" s="245"/>
      <c r="U322" s="245">
        <v>1794</v>
      </c>
      <c r="V322" s="245"/>
      <c r="W322" s="89"/>
      <c r="X322" s="242"/>
      <c r="Y322" s="199"/>
      <c r="Z322" s="237"/>
    </row>
    <row r="323" spans="1:26" ht="16.149999999999999" customHeight="1">
      <c r="A323" s="196">
        <v>315</v>
      </c>
      <c r="B323" s="244" t="s">
        <v>307</v>
      </c>
      <c r="C323" s="247">
        <v>1909.4</v>
      </c>
      <c r="D323" s="115"/>
      <c r="E323" s="115"/>
      <c r="F323" s="248">
        <v>1909.4</v>
      </c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3">
        <v>1909.4</v>
      </c>
      <c r="V323" s="115"/>
      <c r="W323" s="80"/>
      <c r="X323" s="249"/>
      <c r="Y323" s="199"/>
      <c r="Z323" s="237"/>
    </row>
    <row r="324" spans="1:26" ht="24">
      <c r="A324" s="196">
        <v>316</v>
      </c>
      <c r="B324" s="229" t="s">
        <v>308</v>
      </c>
      <c r="C324" s="247">
        <v>4850.2</v>
      </c>
      <c r="D324" s="250"/>
      <c r="E324" s="250"/>
      <c r="F324" s="248">
        <v>4850.2</v>
      </c>
      <c r="G324" s="250"/>
      <c r="H324" s="250"/>
      <c r="I324" s="250"/>
      <c r="J324" s="250"/>
      <c r="K324" s="250"/>
      <c r="L324" s="250"/>
      <c r="M324" s="250"/>
      <c r="N324" s="250"/>
      <c r="O324" s="250"/>
      <c r="P324" s="250"/>
      <c r="Q324" s="250"/>
      <c r="R324" s="250"/>
      <c r="S324" s="250"/>
      <c r="T324" s="250"/>
      <c r="U324" s="250">
        <v>4850.2</v>
      </c>
      <c r="V324" s="250"/>
      <c r="W324" s="250"/>
      <c r="X324" s="251"/>
      <c r="Y324" s="199"/>
      <c r="Z324" s="237"/>
    </row>
    <row r="325" spans="1:26">
      <c r="A325" s="252"/>
      <c r="B325" s="253"/>
      <c r="C325" s="254"/>
      <c r="D325" s="255"/>
      <c r="E325" s="255"/>
      <c r="F325" s="254"/>
      <c r="G325" s="255"/>
      <c r="H325" s="255"/>
      <c r="I325" s="255"/>
      <c r="J325" s="255"/>
      <c r="K325" s="255"/>
      <c r="L325" s="255"/>
      <c r="M325" s="255"/>
      <c r="N325" s="255"/>
      <c r="O325" s="255"/>
      <c r="P325" s="255"/>
      <c r="Q325" s="255"/>
      <c r="R325" s="255"/>
      <c r="S325" s="255"/>
      <c r="T325" s="255"/>
      <c r="U325" s="255"/>
      <c r="V325" s="255"/>
      <c r="X325" s="144"/>
    </row>
    <row r="326" spans="1:26">
      <c r="A326" s="252"/>
      <c r="B326" s="253"/>
      <c r="C326" s="254"/>
      <c r="D326" s="255"/>
      <c r="E326" s="255"/>
      <c r="F326" s="254"/>
      <c r="G326" s="255"/>
      <c r="H326" s="255"/>
      <c r="I326" s="255"/>
      <c r="J326" s="255"/>
      <c r="K326" s="255"/>
      <c r="L326" s="255"/>
      <c r="M326" s="255"/>
      <c r="N326" s="255"/>
      <c r="O326" s="255"/>
      <c r="P326" s="255"/>
      <c r="Q326" s="255"/>
      <c r="R326" s="255"/>
      <c r="S326" s="255"/>
      <c r="T326" s="255"/>
      <c r="U326" s="255"/>
      <c r="V326" s="255"/>
      <c r="X326" s="144"/>
    </row>
    <row r="327" spans="1:26">
      <c r="A327" s="252"/>
      <c r="B327" s="253"/>
      <c r="C327" s="254"/>
      <c r="D327" s="255"/>
      <c r="E327" s="255"/>
      <c r="F327" s="254"/>
      <c r="G327" s="255"/>
      <c r="H327" s="255"/>
      <c r="I327" s="255"/>
      <c r="J327" s="255"/>
      <c r="K327" s="255"/>
      <c r="L327" s="255"/>
      <c r="M327" s="255"/>
      <c r="N327" s="255"/>
      <c r="O327" s="255"/>
      <c r="P327" s="255"/>
      <c r="Q327" s="255"/>
      <c r="R327" s="255"/>
      <c r="S327" s="255"/>
      <c r="T327" s="255"/>
      <c r="U327" s="255"/>
      <c r="V327" s="255"/>
      <c r="X327" s="144"/>
    </row>
    <row r="328" spans="1:26" ht="33" customHeight="1">
      <c r="A328" s="252"/>
      <c r="B328" s="253"/>
      <c r="C328" s="254"/>
      <c r="D328" s="255"/>
      <c r="E328" s="255"/>
      <c r="F328" s="254"/>
      <c r="G328" s="255"/>
      <c r="H328" s="255"/>
      <c r="I328" s="255"/>
      <c r="J328" s="255"/>
      <c r="K328" s="255"/>
      <c r="L328" s="255"/>
      <c r="M328" s="255"/>
      <c r="N328" s="255"/>
      <c r="O328" s="255"/>
      <c r="P328" s="255"/>
      <c r="Q328" s="255"/>
      <c r="R328" s="255"/>
      <c r="S328" s="255"/>
      <c r="T328" s="255"/>
      <c r="U328" s="255"/>
      <c r="V328" s="255"/>
      <c r="X328" s="144"/>
    </row>
    <row r="329" spans="1:26" ht="33" customHeight="1">
      <c r="A329" s="252"/>
      <c r="B329" s="253"/>
      <c r="C329" s="254"/>
      <c r="D329" s="255"/>
      <c r="E329" s="255"/>
      <c r="F329" s="254"/>
      <c r="G329" s="255"/>
      <c r="H329" s="255"/>
      <c r="I329" s="255"/>
      <c r="J329" s="255"/>
      <c r="K329" s="255"/>
      <c r="L329" s="255"/>
      <c r="M329" s="255"/>
      <c r="N329" s="255"/>
      <c r="O329" s="255"/>
      <c r="P329" s="255"/>
      <c r="Q329" s="255"/>
      <c r="R329" s="255"/>
      <c r="S329" s="255"/>
      <c r="T329" s="255"/>
      <c r="U329" s="255"/>
      <c r="V329" s="255"/>
      <c r="X329" s="144"/>
    </row>
    <row r="330" spans="1:26">
      <c r="A330" s="252"/>
      <c r="B330" s="253"/>
      <c r="C330" s="254"/>
      <c r="D330" s="255"/>
      <c r="E330" s="255"/>
      <c r="F330" s="254"/>
      <c r="G330" s="255"/>
      <c r="H330" s="255"/>
      <c r="I330" s="255"/>
      <c r="J330" s="255"/>
      <c r="K330" s="255"/>
      <c r="L330" s="255"/>
      <c r="M330" s="255"/>
      <c r="N330" s="255"/>
      <c r="O330" s="255"/>
      <c r="P330" s="255"/>
      <c r="Q330" s="255"/>
      <c r="R330" s="255"/>
      <c r="S330" s="255"/>
      <c r="T330" s="255"/>
      <c r="U330" s="255"/>
      <c r="V330" s="255"/>
      <c r="X330" s="144"/>
    </row>
    <row r="331" spans="1:26" ht="43.5" customHeight="1">
      <c r="A331" s="252"/>
      <c r="B331" s="253"/>
      <c r="C331" s="254"/>
      <c r="D331" s="255"/>
      <c r="E331" s="255"/>
      <c r="F331" s="254"/>
      <c r="G331" s="255"/>
      <c r="H331" s="255"/>
      <c r="I331" s="255"/>
      <c r="J331" s="255"/>
      <c r="K331" s="255"/>
      <c r="L331" s="255"/>
      <c r="M331" s="255"/>
      <c r="N331" s="255"/>
      <c r="O331" s="255"/>
      <c r="P331" s="255"/>
      <c r="Q331" s="255"/>
      <c r="R331" s="255"/>
      <c r="S331" s="255"/>
      <c r="T331" s="255"/>
      <c r="U331" s="255"/>
      <c r="V331" s="255"/>
      <c r="X331" s="144"/>
    </row>
    <row r="332" spans="1:26">
      <c r="A332" s="252"/>
      <c r="B332" s="253"/>
      <c r="C332" s="254"/>
      <c r="D332" s="255"/>
      <c r="E332" s="255"/>
      <c r="F332" s="254"/>
      <c r="G332" s="255"/>
      <c r="H332" s="255"/>
      <c r="I332" s="255"/>
      <c r="J332" s="255"/>
      <c r="K332" s="255"/>
      <c r="L332" s="255"/>
      <c r="M332" s="255"/>
      <c r="N332" s="255"/>
      <c r="O332" s="255"/>
      <c r="P332" s="255"/>
      <c r="Q332" s="255"/>
      <c r="R332" s="255"/>
      <c r="S332" s="255"/>
      <c r="T332" s="255"/>
      <c r="U332" s="255"/>
      <c r="V332" s="255"/>
      <c r="X332" s="144"/>
    </row>
    <row r="333" spans="1:26">
      <c r="A333" s="252"/>
      <c r="B333" s="253"/>
      <c r="C333" s="254"/>
      <c r="D333" s="255"/>
      <c r="E333" s="255"/>
      <c r="F333" s="254"/>
      <c r="G333" s="255"/>
      <c r="H333" s="255"/>
      <c r="I333" s="255"/>
      <c r="J333" s="255"/>
      <c r="K333" s="255"/>
      <c r="L333" s="255"/>
      <c r="M333" s="255"/>
      <c r="N333" s="255"/>
      <c r="O333" s="255"/>
      <c r="P333" s="255"/>
      <c r="Q333" s="255"/>
      <c r="R333" s="255"/>
      <c r="S333" s="255"/>
      <c r="T333" s="255"/>
      <c r="U333" s="255"/>
      <c r="V333" s="255"/>
      <c r="X333" s="144"/>
    </row>
    <row r="334" spans="1:26">
      <c r="A334" s="252"/>
      <c r="B334" s="253"/>
      <c r="C334" s="254"/>
      <c r="D334" s="255"/>
      <c r="E334" s="255"/>
      <c r="F334" s="254"/>
      <c r="G334" s="255"/>
      <c r="H334" s="255"/>
      <c r="I334" s="255"/>
      <c r="J334" s="255"/>
      <c r="K334" s="255"/>
      <c r="L334" s="255"/>
      <c r="M334" s="255"/>
      <c r="N334" s="255"/>
      <c r="O334" s="255"/>
      <c r="P334" s="255"/>
      <c r="Q334" s="255"/>
      <c r="R334" s="255"/>
      <c r="S334" s="255"/>
      <c r="T334" s="255"/>
      <c r="U334" s="255"/>
      <c r="V334" s="255"/>
      <c r="X334" s="144"/>
    </row>
    <row r="335" spans="1:26">
      <c r="A335" s="252"/>
      <c r="B335" s="253"/>
      <c r="C335" s="254"/>
      <c r="D335" s="255"/>
      <c r="E335" s="255"/>
      <c r="F335" s="254"/>
      <c r="G335" s="255"/>
      <c r="H335" s="255"/>
      <c r="I335" s="255"/>
      <c r="J335" s="255"/>
      <c r="K335" s="255"/>
      <c r="L335" s="255"/>
      <c r="M335" s="255"/>
      <c r="N335" s="255"/>
      <c r="O335" s="255"/>
      <c r="P335" s="255"/>
      <c r="Q335" s="255"/>
      <c r="R335" s="255"/>
      <c r="S335" s="255"/>
      <c r="T335" s="255"/>
      <c r="U335" s="255"/>
      <c r="V335" s="255"/>
      <c r="X335" s="144"/>
    </row>
    <row r="336" spans="1:26">
      <c r="A336" s="252"/>
      <c r="B336" s="253"/>
      <c r="C336" s="254"/>
      <c r="D336" s="255"/>
      <c r="E336" s="255"/>
      <c r="F336" s="254"/>
      <c r="G336" s="255"/>
      <c r="H336" s="255"/>
      <c r="I336" s="255"/>
      <c r="J336" s="255"/>
      <c r="K336" s="255"/>
      <c r="L336" s="255"/>
      <c r="M336" s="255"/>
      <c r="N336" s="255"/>
      <c r="O336" s="255"/>
      <c r="P336" s="255"/>
      <c r="Q336" s="255"/>
      <c r="R336" s="255"/>
      <c r="S336" s="255"/>
      <c r="T336" s="255"/>
      <c r="U336" s="255"/>
      <c r="V336" s="255"/>
      <c r="X336" s="144"/>
    </row>
    <row r="337" spans="1:24" ht="46.5" customHeight="1">
      <c r="A337" s="252"/>
      <c r="B337" s="253"/>
      <c r="C337" s="254"/>
      <c r="D337" s="255"/>
      <c r="E337" s="255"/>
      <c r="F337" s="254"/>
      <c r="G337" s="255"/>
      <c r="H337" s="255"/>
      <c r="I337" s="255"/>
      <c r="J337" s="255"/>
      <c r="K337" s="255"/>
      <c r="L337" s="255"/>
      <c r="M337" s="255"/>
      <c r="N337" s="255"/>
      <c r="O337" s="255"/>
      <c r="P337" s="255"/>
      <c r="Q337" s="255"/>
      <c r="R337" s="255"/>
      <c r="S337" s="255"/>
      <c r="T337" s="255"/>
      <c r="U337" s="255"/>
      <c r="V337" s="255"/>
      <c r="X337" s="144"/>
    </row>
    <row r="338" spans="1:24">
      <c r="A338" s="252"/>
      <c r="B338" s="256"/>
      <c r="C338" s="255"/>
      <c r="D338" s="255"/>
      <c r="E338" s="255"/>
      <c r="F338" s="255"/>
      <c r="G338" s="255"/>
      <c r="H338" s="255"/>
      <c r="I338" s="255"/>
      <c r="J338" s="255"/>
      <c r="K338" s="255"/>
      <c r="L338" s="255"/>
      <c r="M338" s="255"/>
      <c r="N338" s="255"/>
      <c r="O338" s="255"/>
      <c r="P338" s="255"/>
      <c r="Q338" s="255"/>
      <c r="R338" s="255"/>
      <c r="S338" s="255"/>
      <c r="T338" s="255"/>
      <c r="U338" s="255"/>
      <c r="V338" s="255"/>
      <c r="X338" s="144"/>
    </row>
    <row r="339" spans="1:24">
      <c r="A339" s="252"/>
      <c r="B339" s="253"/>
      <c r="C339" s="255"/>
      <c r="D339" s="255"/>
      <c r="E339" s="255"/>
      <c r="F339" s="255"/>
      <c r="G339" s="255"/>
      <c r="H339" s="255"/>
      <c r="I339" s="255"/>
      <c r="J339" s="255"/>
      <c r="K339" s="255"/>
      <c r="L339" s="255"/>
      <c r="M339" s="255"/>
      <c r="N339" s="255"/>
      <c r="O339" s="255"/>
      <c r="P339" s="255"/>
      <c r="Q339" s="255"/>
      <c r="R339" s="255"/>
      <c r="S339" s="255"/>
      <c r="T339" s="255"/>
      <c r="U339" s="255"/>
      <c r="V339" s="255"/>
      <c r="X339" s="144"/>
    </row>
    <row r="340" spans="1:24">
      <c r="A340" s="252"/>
      <c r="B340" s="257"/>
      <c r="C340" s="258"/>
      <c r="D340" s="258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8"/>
      <c r="R340" s="258"/>
      <c r="S340" s="258"/>
      <c r="T340" s="258"/>
      <c r="U340" s="258"/>
      <c r="V340" s="258"/>
      <c r="X340" s="144"/>
    </row>
    <row r="341" spans="1:24">
      <c r="A341" s="252"/>
      <c r="B341" s="257"/>
      <c r="C341" s="258"/>
      <c r="D341" s="258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8"/>
      <c r="R341" s="258"/>
      <c r="S341" s="258"/>
      <c r="T341" s="258"/>
      <c r="U341" s="258"/>
      <c r="V341" s="258"/>
      <c r="X341" s="144"/>
    </row>
    <row r="342" spans="1:24">
      <c r="C342" s="255"/>
      <c r="F342" s="255"/>
      <c r="X342" s="144"/>
    </row>
    <row r="343" spans="1:24">
      <c r="J343" s="255"/>
      <c r="X343" s="144"/>
    </row>
    <row r="344" spans="1:24">
      <c r="D344" s="255"/>
      <c r="E344" s="255"/>
      <c r="X344" s="144"/>
    </row>
    <row r="345" spans="1:24">
      <c r="X345" s="144"/>
    </row>
    <row r="346" spans="1:24">
      <c r="X346" s="144"/>
    </row>
    <row r="347" spans="1:24">
      <c r="X347" s="144"/>
    </row>
    <row r="348" spans="1:24">
      <c r="F348" s="255"/>
      <c r="X348" s="144"/>
    </row>
    <row r="349" spans="1:24">
      <c r="X349" s="144"/>
    </row>
    <row r="350" spans="1:24">
      <c r="X350" s="144"/>
    </row>
    <row r="351" spans="1:24">
      <c r="X351" s="144"/>
    </row>
    <row r="352" spans="1:24">
      <c r="X352" s="144"/>
    </row>
    <row r="353" s="144" customFormat="1"/>
    <row r="354" s="144" customFormat="1"/>
    <row r="355" s="144" customFormat="1"/>
    <row r="356" s="144" customFormat="1"/>
    <row r="357" s="144" customFormat="1"/>
    <row r="358" s="144" customFormat="1"/>
    <row r="359" s="144" customFormat="1"/>
    <row r="360" s="144" customFormat="1"/>
    <row r="361" s="144" customFormat="1"/>
    <row r="362" s="144" customFormat="1"/>
    <row r="363" s="144" customFormat="1"/>
    <row r="364" s="144" customFormat="1"/>
    <row r="365" s="144" customFormat="1"/>
    <row r="366" s="144" customFormat="1"/>
    <row r="367" s="144" customFormat="1"/>
    <row r="368" s="144" customFormat="1"/>
    <row r="369" s="144" customFormat="1"/>
    <row r="370" s="144" customFormat="1"/>
    <row r="371" s="144" customFormat="1"/>
    <row r="372" s="144" customFormat="1"/>
    <row r="373" s="144" customFormat="1"/>
    <row r="374" s="144" customFormat="1"/>
    <row r="375" s="144" customFormat="1"/>
    <row r="376" s="144" customFormat="1"/>
    <row r="377" s="144" customFormat="1"/>
    <row r="378" s="144" customFormat="1"/>
    <row r="379" s="144" customFormat="1"/>
    <row r="380" s="144" customFormat="1"/>
    <row r="381" s="144" customFormat="1"/>
    <row r="382" s="144" customFormat="1"/>
    <row r="383" s="144" customFormat="1"/>
    <row r="384" s="144" customFormat="1"/>
    <row r="385" s="144" customFormat="1"/>
    <row r="386" s="144" customFormat="1"/>
    <row r="387" s="144" customFormat="1"/>
    <row r="388" s="144" customFormat="1"/>
    <row r="389" s="144" customFormat="1"/>
    <row r="390" s="144" customFormat="1"/>
    <row r="391" s="144" customFormat="1"/>
    <row r="392" s="144" customFormat="1"/>
    <row r="393" s="144" customFormat="1"/>
    <row r="394" s="144" customFormat="1"/>
    <row r="395" s="144" customFormat="1"/>
    <row r="396" s="144" customFormat="1"/>
    <row r="397" s="144" customFormat="1"/>
    <row r="398" s="144" customFormat="1"/>
    <row r="399" s="144" customFormat="1"/>
    <row r="400" s="144" customFormat="1"/>
    <row r="401" s="144" customFormat="1"/>
    <row r="402" s="144" customFormat="1"/>
    <row r="403" s="144" customFormat="1"/>
    <row r="404" s="144" customFormat="1"/>
    <row r="405" s="144" customFormat="1"/>
    <row r="406" s="144" customFormat="1"/>
    <row r="407" s="144" customFormat="1"/>
    <row r="408" s="144" customFormat="1"/>
    <row r="409" s="144" customFormat="1"/>
    <row r="410" s="144" customFormat="1"/>
    <row r="411" s="144" customFormat="1"/>
    <row r="412" s="144" customFormat="1"/>
    <row r="413" s="144" customFormat="1"/>
    <row r="414" s="144" customFormat="1"/>
    <row r="415" s="144" customFormat="1"/>
    <row r="416" s="144" customFormat="1"/>
    <row r="417" s="144" customFormat="1"/>
    <row r="418" s="144" customFormat="1"/>
    <row r="419" s="144" customFormat="1"/>
    <row r="420" s="144" customFormat="1"/>
    <row r="421" s="144" customFormat="1"/>
    <row r="422" s="144" customFormat="1"/>
    <row r="423" s="144" customFormat="1"/>
    <row r="424" s="144" customFormat="1"/>
    <row r="425" s="144" customFormat="1"/>
    <row r="426" s="144" customFormat="1"/>
    <row r="427" s="144" customFormat="1"/>
    <row r="428" s="144" customFormat="1"/>
    <row r="429" s="144" customFormat="1"/>
    <row r="430" s="144" customFormat="1"/>
    <row r="431" s="144" customFormat="1"/>
    <row r="432" s="144" customFormat="1"/>
    <row r="433" s="144" customFormat="1"/>
    <row r="434" s="144" customFormat="1"/>
    <row r="435" s="144" customFormat="1"/>
    <row r="436" s="144" customFormat="1"/>
    <row r="437" s="144" customFormat="1"/>
    <row r="438" s="144" customFormat="1"/>
    <row r="439" s="144" customFormat="1"/>
    <row r="440" s="144" customFormat="1"/>
    <row r="441" s="144" customFormat="1"/>
    <row r="442" s="144" customFormat="1"/>
    <row r="443" s="144" customFormat="1"/>
    <row r="444" s="144" customFormat="1"/>
    <row r="445" s="144" customFormat="1"/>
    <row r="446" s="144" customFormat="1"/>
    <row r="447" s="144" customFormat="1"/>
    <row r="448" s="144" customFormat="1"/>
    <row r="449" s="144" customFormat="1"/>
    <row r="450" s="144" customFormat="1"/>
    <row r="451" s="144" customFormat="1"/>
    <row r="452" s="144" customFormat="1"/>
    <row r="453" s="144" customFormat="1"/>
    <row r="454" s="144" customFormat="1"/>
    <row r="455" s="144" customFormat="1"/>
    <row r="456" s="144" customFormat="1"/>
    <row r="457" s="144" customFormat="1"/>
    <row r="458" s="144" customFormat="1"/>
    <row r="459" s="144" customFormat="1"/>
    <row r="460" s="144" customFormat="1"/>
    <row r="461" s="144" customFormat="1"/>
    <row r="462" s="144" customFormat="1"/>
    <row r="463" s="144" customFormat="1"/>
    <row r="464" s="144" customFormat="1"/>
    <row r="465" s="144" customFormat="1"/>
    <row r="466" s="144" customFormat="1"/>
    <row r="467" s="144" customFormat="1"/>
    <row r="468" s="144" customFormat="1"/>
    <row r="469" s="144" customFormat="1"/>
    <row r="470" s="144" customFormat="1"/>
    <row r="471" s="144" customFormat="1"/>
    <row r="472" s="144" customFormat="1"/>
    <row r="473" s="144" customFormat="1"/>
    <row r="474" s="144" customFormat="1"/>
    <row r="475" s="144" customFormat="1"/>
    <row r="476" s="144" customFormat="1"/>
    <row r="477" s="144" customFormat="1"/>
    <row r="478" s="144" customFormat="1"/>
    <row r="479" s="144" customFormat="1"/>
    <row r="480" s="144" customFormat="1"/>
    <row r="481" s="144" customFormat="1"/>
    <row r="482" s="144" customFormat="1"/>
    <row r="483" s="144" customFormat="1"/>
    <row r="484" s="144" customFormat="1"/>
    <row r="485" s="144" customFormat="1"/>
    <row r="486" s="144" customFormat="1"/>
    <row r="487" s="144" customFormat="1"/>
    <row r="488" s="144" customFormat="1"/>
    <row r="489" s="144" customFormat="1"/>
    <row r="490" s="144" customFormat="1"/>
    <row r="491" s="144" customFormat="1"/>
    <row r="492" s="144" customFormat="1"/>
    <row r="493" s="144" customFormat="1"/>
    <row r="494" s="144" customFormat="1"/>
    <row r="495" s="144" customFormat="1"/>
    <row r="496" s="144" customFormat="1"/>
    <row r="497" s="144" customFormat="1"/>
    <row r="498" s="144" customFormat="1"/>
    <row r="499" s="144" customFormat="1"/>
    <row r="500" s="144" customFormat="1"/>
    <row r="501" s="144" customFormat="1"/>
    <row r="502" s="144" customFormat="1"/>
    <row r="503" s="144" customFormat="1"/>
    <row r="504" s="144" customFormat="1"/>
    <row r="505" s="144" customFormat="1"/>
    <row r="506" s="144" customFormat="1"/>
    <row r="507" s="144" customFormat="1"/>
    <row r="508" s="144" customFormat="1"/>
    <row r="509" s="144" customFormat="1"/>
    <row r="510" s="144" customFormat="1"/>
    <row r="511" s="144" customFormat="1"/>
    <row r="512" s="144" customFormat="1"/>
    <row r="513" s="144" customFormat="1"/>
    <row r="514" s="144" customFormat="1"/>
    <row r="515" s="144" customFormat="1"/>
    <row r="516" s="144" customFormat="1"/>
    <row r="517" s="144" customFormat="1"/>
    <row r="518" s="144" customFormat="1"/>
    <row r="519" s="144" customFormat="1"/>
    <row r="520" s="144" customFormat="1"/>
    <row r="521" s="144" customFormat="1"/>
    <row r="522" s="144" customFormat="1"/>
    <row r="523" s="144" customFormat="1"/>
    <row r="524" s="144" customFormat="1"/>
    <row r="525" s="144" customFormat="1"/>
    <row r="526" s="144" customFormat="1"/>
    <row r="527" s="144" customFormat="1"/>
    <row r="528" s="144" customFormat="1"/>
    <row r="529" s="144" customFormat="1"/>
    <row r="530" s="144" customFormat="1"/>
    <row r="531" s="144" customFormat="1"/>
    <row r="532" s="144" customFormat="1"/>
    <row r="533" s="144" customFormat="1"/>
    <row r="534" s="144" customFormat="1"/>
    <row r="535" s="144" customFormat="1"/>
    <row r="536" s="144" customFormat="1"/>
    <row r="537" s="144" customFormat="1"/>
    <row r="538" s="144" customFormat="1"/>
    <row r="539" s="144" customFormat="1"/>
    <row r="540" s="144" customFormat="1"/>
    <row r="541" s="144" customFormat="1"/>
    <row r="542" s="144" customFormat="1"/>
    <row r="543" s="144" customFormat="1"/>
    <row r="544" s="144" customFormat="1"/>
    <row r="545" s="144" customFormat="1"/>
    <row r="546" s="144" customFormat="1"/>
    <row r="547" s="144" customFormat="1"/>
    <row r="548" s="144" customFormat="1"/>
    <row r="549" s="144" customFormat="1"/>
    <row r="550" s="144" customFormat="1"/>
    <row r="551" s="144" customFormat="1"/>
    <row r="552" s="144" customFormat="1"/>
    <row r="553" s="144" customFormat="1"/>
    <row r="554" s="144" customFormat="1"/>
    <row r="555" s="144" customFormat="1"/>
    <row r="556" s="144" customFormat="1"/>
    <row r="557" s="144" customFormat="1"/>
    <row r="558" s="144" customFormat="1"/>
    <row r="559" s="144" customFormat="1"/>
    <row r="560" s="144" customFormat="1"/>
    <row r="561" s="144" customFormat="1"/>
    <row r="562" s="144" customFormat="1"/>
    <row r="563" s="144" customFormat="1"/>
    <row r="564" s="144" customFormat="1"/>
    <row r="565" s="144" customFormat="1"/>
    <row r="566" s="144" customFormat="1"/>
    <row r="567" s="144" customFormat="1"/>
    <row r="568" s="144" customFormat="1"/>
    <row r="569" s="144" customFormat="1"/>
    <row r="570" s="144" customFormat="1"/>
    <row r="571" s="144" customFormat="1"/>
    <row r="572" s="144" customFormat="1"/>
    <row r="573" s="144" customFormat="1"/>
    <row r="574" s="144" customFormat="1"/>
    <row r="575" s="144" customFormat="1"/>
    <row r="576" s="144" customFormat="1"/>
    <row r="577" s="144" customFormat="1"/>
    <row r="578" s="144" customFormat="1"/>
    <row r="579" s="144" customFormat="1"/>
    <row r="580" s="144" customFormat="1"/>
    <row r="581" s="144" customFormat="1"/>
    <row r="582" s="144" customFormat="1"/>
    <row r="583" s="144" customFormat="1"/>
    <row r="584" s="144" customFormat="1"/>
    <row r="585" s="144" customFormat="1"/>
    <row r="586" s="144" customFormat="1"/>
    <row r="587" s="144" customFormat="1"/>
    <row r="588" s="144" customFormat="1"/>
    <row r="589" s="144" customFormat="1"/>
    <row r="590" s="144" customFormat="1"/>
    <row r="591" s="144" customFormat="1"/>
    <row r="592" s="144" customFormat="1"/>
    <row r="593" s="144" customFormat="1"/>
    <row r="594" s="144" customFormat="1"/>
    <row r="595" s="144" customFormat="1"/>
    <row r="596" s="144" customFormat="1"/>
    <row r="597" s="144" customFormat="1"/>
    <row r="598" s="144" customFormat="1"/>
    <row r="599" s="144" customFormat="1"/>
    <row r="600" s="144" customFormat="1"/>
    <row r="601" s="144" customFormat="1"/>
    <row r="602" s="144" customFormat="1"/>
    <row r="603" s="144" customFormat="1"/>
    <row r="604" s="144" customFormat="1"/>
    <row r="605" s="144" customFormat="1"/>
    <row r="606" s="144" customFormat="1"/>
    <row r="607" s="144" customFormat="1"/>
    <row r="608" s="144" customFormat="1"/>
    <row r="609" s="144" customFormat="1"/>
    <row r="610" s="144" customFormat="1"/>
    <row r="611" s="144" customFormat="1"/>
    <row r="612" s="144" customFormat="1"/>
    <row r="613" s="144" customFormat="1"/>
    <row r="614" s="144" customFormat="1"/>
    <row r="615" s="144" customFormat="1"/>
    <row r="616" s="144" customFormat="1"/>
    <row r="617" s="144" customFormat="1"/>
    <row r="618" s="144" customFormat="1"/>
    <row r="619" s="144" customFormat="1"/>
    <row r="620" s="144" customFormat="1"/>
    <row r="621" s="144" customFormat="1"/>
    <row r="622" s="144" customFormat="1"/>
    <row r="623" s="144" customFormat="1"/>
    <row r="624" s="144" customFormat="1"/>
    <row r="625" s="144" customFormat="1"/>
    <row r="626" s="144" customFormat="1"/>
    <row r="627" s="144" customFormat="1"/>
    <row r="628" s="144" customFormat="1"/>
    <row r="629" s="144" customFormat="1"/>
    <row r="630" s="144" customFormat="1"/>
    <row r="631" s="144" customFormat="1"/>
    <row r="632" s="144" customFormat="1"/>
    <row r="633" s="144" customFormat="1"/>
    <row r="634" s="144" customFormat="1"/>
    <row r="635" s="144" customFormat="1"/>
    <row r="636" s="144" customFormat="1"/>
    <row r="637" s="144" customFormat="1"/>
    <row r="638" s="144" customFormat="1"/>
    <row r="639" s="144" customFormat="1"/>
    <row r="640" s="144" customFormat="1"/>
    <row r="641" s="144" customFormat="1"/>
    <row r="642" s="144" customFormat="1"/>
    <row r="643" s="144" customFormat="1"/>
    <row r="644" s="144" customFormat="1"/>
    <row r="645" s="144" customFormat="1"/>
    <row r="646" s="144" customFormat="1"/>
    <row r="647" s="144" customFormat="1"/>
    <row r="648" s="144" customFormat="1"/>
    <row r="649" s="144" customFormat="1"/>
    <row r="650" s="144" customFormat="1"/>
    <row r="651" s="144" customFormat="1"/>
    <row r="652" s="144" customFormat="1"/>
    <row r="653" s="144" customFormat="1"/>
    <row r="654" s="144" customFormat="1"/>
    <row r="655" s="144" customFormat="1"/>
    <row r="656" s="144" customFormat="1"/>
    <row r="657" s="144" customFormat="1"/>
    <row r="658" s="144" customFormat="1"/>
    <row r="659" s="144" customFormat="1"/>
    <row r="660" s="144" customFormat="1"/>
    <row r="661" s="144" customFormat="1"/>
    <row r="662" s="144" customFormat="1"/>
    <row r="663" s="144" customFormat="1"/>
    <row r="664" s="144" customFormat="1"/>
    <row r="665" s="144" customFormat="1"/>
    <row r="666" s="144" customFormat="1"/>
    <row r="667" s="144" customFormat="1"/>
    <row r="668" s="144" customFormat="1"/>
    <row r="669" s="144" customFormat="1"/>
    <row r="670" s="144" customFormat="1"/>
    <row r="671" s="144" customFormat="1"/>
    <row r="672" s="144" customFormat="1"/>
    <row r="673" s="144" customFormat="1"/>
    <row r="674" s="144" customFormat="1"/>
    <row r="675" s="144" customFormat="1"/>
    <row r="676" s="144" customFormat="1"/>
    <row r="677" s="144" customFormat="1"/>
    <row r="678" s="144" customFormat="1"/>
    <row r="679" s="144" customFormat="1"/>
    <row r="680" s="144" customFormat="1"/>
    <row r="681" s="144" customFormat="1"/>
    <row r="682" s="144" customFormat="1"/>
    <row r="683" s="144" customFormat="1"/>
    <row r="684" s="144" customFormat="1"/>
    <row r="685" s="144" customFormat="1"/>
    <row r="686" s="144" customFormat="1"/>
    <row r="687" s="144" customFormat="1"/>
    <row r="688" s="144" customFormat="1"/>
    <row r="689" s="144" customFormat="1"/>
    <row r="690" s="144" customFormat="1"/>
    <row r="691" s="144" customFormat="1"/>
    <row r="692" s="144" customFormat="1"/>
    <row r="693" s="144" customFormat="1"/>
    <row r="694" s="144" customFormat="1"/>
    <row r="695" s="144" customFormat="1"/>
    <row r="696" s="144" customFormat="1"/>
    <row r="697" s="144" customFormat="1"/>
    <row r="698" s="144" customFormat="1"/>
    <row r="699" s="144" customFormat="1"/>
    <row r="700" s="144" customFormat="1"/>
    <row r="701" s="144" customFormat="1"/>
    <row r="702" s="144" customFormat="1"/>
    <row r="703" s="144" customFormat="1"/>
    <row r="704" s="144" customFormat="1"/>
    <row r="705" s="144" customFormat="1"/>
    <row r="706" s="144" customFormat="1"/>
    <row r="707" s="144" customFormat="1"/>
    <row r="708" s="144" customFormat="1"/>
    <row r="709" s="144" customFormat="1"/>
    <row r="710" s="144" customFormat="1"/>
    <row r="711" s="144" customFormat="1"/>
    <row r="712" s="144" customFormat="1"/>
    <row r="713" s="144" customFormat="1"/>
    <row r="714" s="144" customFormat="1"/>
    <row r="715" s="144" customFormat="1"/>
    <row r="716" s="144" customFormat="1"/>
    <row r="717" s="144" customFormat="1"/>
    <row r="718" s="144" customFormat="1"/>
    <row r="719" s="144" customFormat="1"/>
    <row r="720" s="144" customFormat="1"/>
    <row r="721" s="144" customFormat="1"/>
    <row r="722" s="144" customFormat="1"/>
    <row r="723" s="144" customFormat="1"/>
    <row r="724" s="144" customFormat="1"/>
    <row r="725" s="144" customFormat="1"/>
    <row r="726" s="144" customFormat="1"/>
    <row r="727" s="144" customFormat="1"/>
    <row r="728" s="144" customFormat="1"/>
    <row r="729" s="144" customFormat="1"/>
    <row r="730" s="144" customFormat="1"/>
    <row r="731" s="144" customFormat="1"/>
    <row r="732" s="144" customFormat="1"/>
    <row r="733" s="144" customFormat="1"/>
    <row r="734" s="144" customFormat="1"/>
    <row r="735" s="144" customFormat="1"/>
    <row r="736" s="144" customFormat="1"/>
    <row r="737" s="144" customFormat="1"/>
    <row r="738" s="144" customFormat="1"/>
    <row r="739" s="144" customFormat="1"/>
    <row r="740" s="144" customFormat="1"/>
    <row r="741" s="144" customFormat="1"/>
    <row r="742" s="144" customFormat="1"/>
    <row r="743" s="144" customFormat="1"/>
    <row r="744" s="144" customFormat="1"/>
    <row r="745" s="144" customFormat="1"/>
    <row r="746" s="144" customFormat="1"/>
    <row r="747" s="144" customFormat="1"/>
    <row r="748" s="144" customFormat="1"/>
    <row r="749" s="144" customFormat="1"/>
    <row r="750" s="144" customFormat="1"/>
    <row r="751" s="144" customFormat="1"/>
    <row r="752" s="144" customFormat="1"/>
    <row r="753" s="144" customFormat="1"/>
    <row r="754" s="144" customFormat="1"/>
    <row r="755" s="144" customFormat="1"/>
    <row r="756" s="144" customFormat="1"/>
    <row r="757" s="144" customFormat="1"/>
    <row r="758" s="144" customFormat="1"/>
    <row r="759" s="144" customFormat="1"/>
    <row r="760" s="144" customFormat="1"/>
    <row r="761" s="144" customFormat="1"/>
    <row r="762" s="144" customFormat="1"/>
    <row r="763" s="144" customFormat="1"/>
    <row r="764" s="144" customFormat="1"/>
    <row r="765" s="144" customFormat="1"/>
    <row r="766" s="144" customFormat="1"/>
    <row r="767" s="144" customFormat="1"/>
    <row r="768" s="144" customFormat="1"/>
    <row r="769" s="144" customFormat="1"/>
    <row r="770" s="144" customFormat="1"/>
    <row r="771" s="144" customFormat="1"/>
    <row r="772" s="144" customFormat="1"/>
    <row r="773" s="144" customFormat="1"/>
    <row r="774" s="144" customFormat="1"/>
    <row r="775" s="144" customFormat="1"/>
    <row r="776" s="144" customFormat="1"/>
    <row r="777" s="144" customFormat="1"/>
    <row r="778" s="144" customFormat="1"/>
    <row r="779" s="144" customFormat="1"/>
    <row r="780" s="144" customFormat="1"/>
    <row r="781" s="144" customFormat="1"/>
    <row r="782" s="144" customFormat="1"/>
    <row r="783" s="144" customFormat="1"/>
    <row r="784" s="144" customFormat="1"/>
    <row r="785" s="144" customFormat="1"/>
    <row r="786" s="144" customFormat="1"/>
    <row r="787" s="144" customFormat="1"/>
    <row r="788" s="144" customFormat="1"/>
    <row r="789" s="144" customFormat="1"/>
    <row r="790" s="144" customFormat="1"/>
    <row r="791" s="144" customFormat="1"/>
    <row r="792" s="144" customFormat="1"/>
    <row r="793" s="144" customFormat="1"/>
    <row r="794" s="144" customFormat="1"/>
    <row r="795" s="144" customFormat="1"/>
    <row r="796" s="144" customFormat="1"/>
    <row r="797" s="144" customFormat="1"/>
    <row r="798" s="144" customFormat="1"/>
    <row r="799" s="144" customFormat="1"/>
    <row r="800" s="144" customFormat="1"/>
    <row r="801" s="144" customFormat="1"/>
    <row r="802" s="144" customFormat="1"/>
    <row r="803" s="144" customFormat="1"/>
    <row r="804" s="144" customFormat="1"/>
    <row r="805" s="144" customFormat="1"/>
    <row r="806" s="144" customFormat="1"/>
    <row r="807" s="144" customFormat="1"/>
    <row r="808" s="144" customFormat="1"/>
    <row r="809" s="144" customFormat="1"/>
    <row r="810" s="144" customFormat="1"/>
    <row r="811" s="144" customFormat="1"/>
    <row r="812" s="144" customFormat="1"/>
    <row r="813" s="144" customFormat="1"/>
    <row r="814" s="144" customFormat="1"/>
    <row r="815" s="144" customFormat="1"/>
    <row r="816" s="144" customFormat="1"/>
    <row r="817" s="144" customFormat="1"/>
    <row r="818" s="144" customFormat="1"/>
    <row r="819" s="144" customFormat="1"/>
    <row r="820" s="144" customFormat="1"/>
    <row r="821" s="144" customFormat="1"/>
    <row r="822" s="144" customFormat="1"/>
    <row r="823" s="144" customFormat="1"/>
    <row r="824" s="144" customFormat="1"/>
    <row r="825" s="144" customFormat="1"/>
    <row r="826" s="144" customFormat="1"/>
    <row r="827" s="144" customFormat="1"/>
    <row r="828" s="144" customFormat="1"/>
    <row r="829" s="144" customFormat="1"/>
    <row r="830" s="144" customFormat="1"/>
    <row r="831" s="144" customFormat="1"/>
    <row r="832" s="144" customFormat="1"/>
    <row r="833" s="144" customFormat="1"/>
    <row r="834" s="144" customFormat="1"/>
    <row r="835" s="144" customFormat="1"/>
    <row r="836" s="144" customFormat="1"/>
    <row r="837" s="144" customFormat="1"/>
    <row r="838" s="144" customFormat="1"/>
    <row r="839" s="144" customFormat="1"/>
    <row r="840" s="144" customFormat="1"/>
    <row r="841" s="144" customFormat="1"/>
    <row r="842" s="144" customFormat="1"/>
    <row r="843" s="144" customFormat="1"/>
    <row r="844" s="144" customFormat="1"/>
    <row r="845" s="144" customFormat="1"/>
    <row r="846" s="144" customFormat="1"/>
    <row r="847" s="144" customFormat="1"/>
    <row r="848" s="144" customFormat="1"/>
    <row r="849" s="144" customFormat="1"/>
    <row r="850" s="144" customFormat="1"/>
    <row r="851" s="144" customFormat="1"/>
    <row r="852" s="144" customFormat="1"/>
    <row r="853" s="144" customFormat="1"/>
    <row r="854" s="144" customFormat="1"/>
    <row r="855" s="144" customFormat="1"/>
    <row r="856" s="144" customFormat="1"/>
    <row r="857" s="144" customFormat="1"/>
    <row r="858" s="144" customFormat="1"/>
    <row r="859" s="144" customFormat="1"/>
    <row r="860" s="144" customFormat="1"/>
    <row r="861" s="144" customFormat="1"/>
    <row r="862" s="144" customFormat="1"/>
    <row r="863" s="144" customFormat="1"/>
    <row r="864" s="144" customFormat="1"/>
    <row r="865" s="144" customFormat="1"/>
    <row r="866" s="144" customFormat="1"/>
    <row r="867" s="144" customFormat="1"/>
    <row r="868" s="144" customFormat="1"/>
    <row r="869" s="144" customFormat="1"/>
    <row r="870" s="144" customFormat="1"/>
    <row r="871" s="144" customFormat="1"/>
    <row r="872" s="144" customFormat="1"/>
    <row r="873" s="144" customFormat="1"/>
    <row r="874" s="144" customFormat="1"/>
    <row r="875" s="144" customFormat="1"/>
    <row r="876" s="144" customFormat="1"/>
    <row r="877" s="144" customFormat="1"/>
    <row r="878" s="144" customFormat="1"/>
    <row r="879" s="144" customFormat="1"/>
    <row r="880" s="144" customFormat="1"/>
    <row r="881" s="144" customFormat="1"/>
    <row r="882" s="144" customFormat="1"/>
    <row r="883" s="144" customFormat="1"/>
    <row r="884" s="144" customFormat="1"/>
    <row r="885" s="144" customFormat="1"/>
    <row r="886" s="144" customFormat="1"/>
    <row r="887" s="144" customFormat="1"/>
    <row r="888" s="144" customFormat="1"/>
    <row r="889" s="144" customFormat="1"/>
    <row r="890" s="144" customFormat="1"/>
    <row r="891" s="144" customFormat="1"/>
    <row r="892" s="144" customFormat="1"/>
    <row r="893" s="144" customFormat="1"/>
    <row r="894" s="144" customFormat="1"/>
    <row r="895" s="144" customFormat="1"/>
    <row r="896" s="144" customFormat="1"/>
    <row r="897" s="144" customFormat="1"/>
  </sheetData>
  <mergeCells count="3">
    <mergeCell ref="B2:W2"/>
    <mergeCell ref="P4:S4"/>
    <mergeCell ref="W4:W7"/>
  </mergeCells>
  <pageMargins left="0.31496062992125984" right="0" top="0.15748031496062992" bottom="0.15748031496062992" header="0.31496062992125984" footer="0.31496062992125984"/>
  <pageSetup paperSize="8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"/>
  <sheetViews>
    <sheetView workbookViewId="0">
      <selection activeCell="W28" sqref="W28"/>
    </sheetView>
  </sheetViews>
  <sheetFormatPr defaultColWidth="8.85546875" defaultRowHeight="12.75"/>
  <cols>
    <col min="1" max="1" width="7.42578125" style="1" customWidth="1"/>
    <col min="2" max="2" width="20.5703125" style="1" customWidth="1"/>
    <col min="3" max="3" width="7.42578125" style="1" customWidth="1"/>
    <col min="4" max="4" width="7.28515625" style="1" customWidth="1"/>
    <col min="5" max="5" width="6.28515625" style="1" customWidth="1"/>
    <col min="6" max="6" width="6.5703125" style="1" customWidth="1"/>
    <col min="7" max="7" width="6.85546875" style="1" customWidth="1"/>
    <col min="8" max="9" width="6.28515625" style="1" customWidth="1"/>
    <col min="10" max="10" width="5.7109375" style="1" customWidth="1"/>
    <col min="11" max="11" width="6.28515625" style="1" customWidth="1"/>
    <col min="12" max="12" width="5.85546875" style="1" customWidth="1"/>
    <col min="13" max="13" width="6.140625" style="1" customWidth="1"/>
    <col min="14" max="14" width="7.5703125" style="1" customWidth="1"/>
    <col min="15" max="15" width="6.85546875" style="1" customWidth="1"/>
    <col min="16" max="16" width="6.42578125" style="1" customWidth="1"/>
    <col min="17" max="17" width="4.7109375" style="1" customWidth="1"/>
    <col min="18" max="18" width="5.7109375" style="1" customWidth="1"/>
    <col min="19" max="19" width="5.28515625" style="1" customWidth="1"/>
    <col min="20" max="20" width="5" style="1" customWidth="1"/>
    <col min="21" max="21" width="4.7109375" style="1" customWidth="1"/>
    <col min="22" max="22" width="5.28515625" style="1" customWidth="1"/>
    <col min="23" max="23" width="5.7109375" style="1" customWidth="1"/>
    <col min="24" max="24" width="6.28515625" style="1" customWidth="1"/>
    <col min="25" max="25" width="4.7109375" style="1" customWidth="1"/>
    <col min="26" max="26" width="5.28515625" style="1" customWidth="1"/>
    <col min="27" max="27" width="5.5703125" style="1" customWidth="1"/>
    <col min="28" max="28" width="5.7109375" style="1" customWidth="1"/>
    <col min="29" max="29" width="5.42578125" style="1" customWidth="1"/>
    <col min="30" max="30" width="5.28515625" style="1" customWidth="1"/>
    <col min="31" max="256" width="8.85546875" style="1"/>
    <col min="257" max="257" width="7.42578125" style="1" customWidth="1"/>
    <col min="258" max="258" width="20.5703125" style="1" customWidth="1"/>
    <col min="259" max="259" width="7.42578125" style="1" customWidth="1"/>
    <col min="260" max="260" width="7.28515625" style="1" customWidth="1"/>
    <col min="261" max="261" width="6.28515625" style="1" customWidth="1"/>
    <col min="262" max="262" width="6.5703125" style="1" customWidth="1"/>
    <col min="263" max="263" width="6" style="1" customWidth="1"/>
    <col min="264" max="265" width="6.28515625" style="1" customWidth="1"/>
    <col min="266" max="266" width="5.7109375" style="1" customWidth="1"/>
    <col min="267" max="267" width="6.28515625" style="1" customWidth="1"/>
    <col min="268" max="268" width="5.85546875" style="1" customWidth="1"/>
    <col min="269" max="269" width="6.140625" style="1" customWidth="1"/>
    <col min="270" max="270" width="6.5703125" style="1" customWidth="1"/>
    <col min="271" max="271" width="5.85546875" style="1" customWidth="1"/>
    <col min="272" max="272" width="6" style="1" customWidth="1"/>
    <col min="273" max="273" width="4.7109375" style="1" customWidth="1"/>
    <col min="274" max="274" width="5.7109375" style="1" customWidth="1"/>
    <col min="275" max="275" width="5.28515625" style="1" customWidth="1"/>
    <col min="276" max="276" width="5" style="1" customWidth="1"/>
    <col min="277" max="277" width="4.7109375" style="1" customWidth="1"/>
    <col min="278" max="278" width="5.28515625" style="1" customWidth="1"/>
    <col min="279" max="279" width="5.7109375" style="1" customWidth="1"/>
    <col min="280" max="280" width="6.28515625" style="1" customWidth="1"/>
    <col min="281" max="281" width="4.7109375" style="1" customWidth="1"/>
    <col min="282" max="282" width="5.28515625" style="1" customWidth="1"/>
    <col min="283" max="283" width="5.5703125" style="1" customWidth="1"/>
    <col min="284" max="284" width="5.7109375" style="1" customWidth="1"/>
    <col min="285" max="285" width="5.42578125" style="1" customWidth="1"/>
    <col min="286" max="286" width="5.28515625" style="1" customWidth="1"/>
    <col min="287" max="512" width="8.85546875" style="1"/>
    <col min="513" max="513" width="7.42578125" style="1" customWidth="1"/>
    <col min="514" max="514" width="20.5703125" style="1" customWidth="1"/>
    <col min="515" max="515" width="7.42578125" style="1" customWidth="1"/>
    <col min="516" max="516" width="7.28515625" style="1" customWidth="1"/>
    <col min="517" max="517" width="6.28515625" style="1" customWidth="1"/>
    <col min="518" max="518" width="6.5703125" style="1" customWidth="1"/>
    <col min="519" max="519" width="6" style="1" customWidth="1"/>
    <col min="520" max="521" width="6.28515625" style="1" customWidth="1"/>
    <col min="522" max="522" width="5.7109375" style="1" customWidth="1"/>
    <col min="523" max="523" width="6.28515625" style="1" customWidth="1"/>
    <col min="524" max="524" width="5.85546875" style="1" customWidth="1"/>
    <col min="525" max="525" width="6.140625" style="1" customWidth="1"/>
    <col min="526" max="526" width="6.5703125" style="1" customWidth="1"/>
    <col min="527" max="527" width="5.85546875" style="1" customWidth="1"/>
    <col min="528" max="528" width="6" style="1" customWidth="1"/>
    <col min="529" max="529" width="4.7109375" style="1" customWidth="1"/>
    <col min="530" max="530" width="5.7109375" style="1" customWidth="1"/>
    <col min="531" max="531" width="5.28515625" style="1" customWidth="1"/>
    <col min="532" max="532" width="5" style="1" customWidth="1"/>
    <col min="533" max="533" width="4.7109375" style="1" customWidth="1"/>
    <col min="534" max="534" width="5.28515625" style="1" customWidth="1"/>
    <col min="535" max="535" width="5.7109375" style="1" customWidth="1"/>
    <col min="536" max="536" width="6.28515625" style="1" customWidth="1"/>
    <col min="537" max="537" width="4.7109375" style="1" customWidth="1"/>
    <col min="538" max="538" width="5.28515625" style="1" customWidth="1"/>
    <col min="539" max="539" width="5.5703125" style="1" customWidth="1"/>
    <col min="540" max="540" width="5.7109375" style="1" customWidth="1"/>
    <col min="541" max="541" width="5.42578125" style="1" customWidth="1"/>
    <col min="542" max="542" width="5.28515625" style="1" customWidth="1"/>
    <col min="543" max="768" width="8.85546875" style="1"/>
    <col min="769" max="769" width="7.42578125" style="1" customWidth="1"/>
    <col min="770" max="770" width="20.5703125" style="1" customWidth="1"/>
    <col min="771" max="771" width="7.42578125" style="1" customWidth="1"/>
    <col min="772" max="772" width="7.28515625" style="1" customWidth="1"/>
    <col min="773" max="773" width="6.28515625" style="1" customWidth="1"/>
    <col min="774" max="774" width="6.5703125" style="1" customWidth="1"/>
    <col min="775" max="775" width="6" style="1" customWidth="1"/>
    <col min="776" max="777" width="6.28515625" style="1" customWidth="1"/>
    <col min="778" max="778" width="5.7109375" style="1" customWidth="1"/>
    <col min="779" max="779" width="6.28515625" style="1" customWidth="1"/>
    <col min="780" max="780" width="5.85546875" style="1" customWidth="1"/>
    <col min="781" max="781" width="6.140625" style="1" customWidth="1"/>
    <col min="782" max="782" width="6.5703125" style="1" customWidth="1"/>
    <col min="783" max="783" width="5.85546875" style="1" customWidth="1"/>
    <col min="784" max="784" width="6" style="1" customWidth="1"/>
    <col min="785" max="785" width="4.7109375" style="1" customWidth="1"/>
    <col min="786" max="786" width="5.7109375" style="1" customWidth="1"/>
    <col min="787" max="787" width="5.28515625" style="1" customWidth="1"/>
    <col min="788" max="788" width="5" style="1" customWidth="1"/>
    <col min="789" max="789" width="4.7109375" style="1" customWidth="1"/>
    <col min="790" max="790" width="5.28515625" style="1" customWidth="1"/>
    <col min="791" max="791" width="5.7109375" style="1" customWidth="1"/>
    <col min="792" max="792" width="6.28515625" style="1" customWidth="1"/>
    <col min="793" max="793" width="4.7109375" style="1" customWidth="1"/>
    <col min="794" max="794" width="5.28515625" style="1" customWidth="1"/>
    <col min="795" max="795" width="5.5703125" style="1" customWidth="1"/>
    <col min="796" max="796" width="5.7109375" style="1" customWidth="1"/>
    <col min="797" max="797" width="5.42578125" style="1" customWidth="1"/>
    <col min="798" max="798" width="5.28515625" style="1" customWidth="1"/>
    <col min="799" max="1024" width="8.85546875" style="1"/>
    <col min="1025" max="1025" width="7.42578125" style="1" customWidth="1"/>
    <col min="1026" max="1026" width="20.5703125" style="1" customWidth="1"/>
    <col min="1027" max="1027" width="7.42578125" style="1" customWidth="1"/>
    <col min="1028" max="1028" width="7.28515625" style="1" customWidth="1"/>
    <col min="1029" max="1029" width="6.28515625" style="1" customWidth="1"/>
    <col min="1030" max="1030" width="6.5703125" style="1" customWidth="1"/>
    <col min="1031" max="1031" width="6" style="1" customWidth="1"/>
    <col min="1032" max="1033" width="6.28515625" style="1" customWidth="1"/>
    <col min="1034" max="1034" width="5.7109375" style="1" customWidth="1"/>
    <col min="1035" max="1035" width="6.28515625" style="1" customWidth="1"/>
    <col min="1036" max="1036" width="5.85546875" style="1" customWidth="1"/>
    <col min="1037" max="1037" width="6.140625" style="1" customWidth="1"/>
    <col min="1038" max="1038" width="6.5703125" style="1" customWidth="1"/>
    <col min="1039" max="1039" width="5.85546875" style="1" customWidth="1"/>
    <col min="1040" max="1040" width="6" style="1" customWidth="1"/>
    <col min="1041" max="1041" width="4.7109375" style="1" customWidth="1"/>
    <col min="1042" max="1042" width="5.7109375" style="1" customWidth="1"/>
    <col min="1043" max="1043" width="5.28515625" style="1" customWidth="1"/>
    <col min="1044" max="1044" width="5" style="1" customWidth="1"/>
    <col min="1045" max="1045" width="4.7109375" style="1" customWidth="1"/>
    <col min="1046" max="1046" width="5.28515625" style="1" customWidth="1"/>
    <col min="1047" max="1047" width="5.7109375" style="1" customWidth="1"/>
    <col min="1048" max="1048" width="6.28515625" style="1" customWidth="1"/>
    <col min="1049" max="1049" width="4.7109375" style="1" customWidth="1"/>
    <col min="1050" max="1050" width="5.28515625" style="1" customWidth="1"/>
    <col min="1051" max="1051" width="5.5703125" style="1" customWidth="1"/>
    <col min="1052" max="1052" width="5.7109375" style="1" customWidth="1"/>
    <col min="1053" max="1053" width="5.42578125" style="1" customWidth="1"/>
    <col min="1054" max="1054" width="5.28515625" style="1" customWidth="1"/>
    <col min="1055" max="1280" width="8.85546875" style="1"/>
    <col min="1281" max="1281" width="7.42578125" style="1" customWidth="1"/>
    <col min="1282" max="1282" width="20.5703125" style="1" customWidth="1"/>
    <col min="1283" max="1283" width="7.42578125" style="1" customWidth="1"/>
    <col min="1284" max="1284" width="7.28515625" style="1" customWidth="1"/>
    <col min="1285" max="1285" width="6.28515625" style="1" customWidth="1"/>
    <col min="1286" max="1286" width="6.5703125" style="1" customWidth="1"/>
    <col min="1287" max="1287" width="6" style="1" customWidth="1"/>
    <col min="1288" max="1289" width="6.28515625" style="1" customWidth="1"/>
    <col min="1290" max="1290" width="5.7109375" style="1" customWidth="1"/>
    <col min="1291" max="1291" width="6.28515625" style="1" customWidth="1"/>
    <col min="1292" max="1292" width="5.85546875" style="1" customWidth="1"/>
    <col min="1293" max="1293" width="6.140625" style="1" customWidth="1"/>
    <col min="1294" max="1294" width="6.5703125" style="1" customWidth="1"/>
    <col min="1295" max="1295" width="5.85546875" style="1" customWidth="1"/>
    <col min="1296" max="1296" width="6" style="1" customWidth="1"/>
    <col min="1297" max="1297" width="4.7109375" style="1" customWidth="1"/>
    <col min="1298" max="1298" width="5.7109375" style="1" customWidth="1"/>
    <col min="1299" max="1299" width="5.28515625" style="1" customWidth="1"/>
    <col min="1300" max="1300" width="5" style="1" customWidth="1"/>
    <col min="1301" max="1301" width="4.7109375" style="1" customWidth="1"/>
    <col min="1302" max="1302" width="5.28515625" style="1" customWidth="1"/>
    <col min="1303" max="1303" width="5.7109375" style="1" customWidth="1"/>
    <col min="1304" max="1304" width="6.28515625" style="1" customWidth="1"/>
    <col min="1305" max="1305" width="4.7109375" style="1" customWidth="1"/>
    <col min="1306" max="1306" width="5.28515625" style="1" customWidth="1"/>
    <col min="1307" max="1307" width="5.5703125" style="1" customWidth="1"/>
    <col min="1308" max="1308" width="5.7109375" style="1" customWidth="1"/>
    <col min="1309" max="1309" width="5.42578125" style="1" customWidth="1"/>
    <col min="1310" max="1310" width="5.28515625" style="1" customWidth="1"/>
    <col min="1311" max="1536" width="8.85546875" style="1"/>
    <col min="1537" max="1537" width="7.42578125" style="1" customWidth="1"/>
    <col min="1538" max="1538" width="20.5703125" style="1" customWidth="1"/>
    <col min="1539" max="1539" width="7.42578125" style="1" customWidth="1"/>
    <col min="1540" max="1540" width="7.28515625" style="1" customWidth="1"/>
    <col min="1541" max="1541" width="6.28515625" style="1" customWidth="1"/>
    <col min="1542" max="1542" width="6.5703125" style="1" customWidth="1"/>
    <col min="1543" max="1543" width="6" style="1" customWidth="1"/>
    <col min="1544" max="1545" width="6.28515625" style="1" customWidth="1"/>
    <col min="1546" max="1546" width="5.7109375" style="1" customWidth="1"/>
    <col min="1547" max="1547" width="6.28515625" style="1" customWidth="1"/>
    <col min="1548" max="1548" width="5.85546875" style="1" customWidth="1"/>
    <col min="1549" max="1549" width="6.140625" style="1" customWidth="1"/>
    <col min="1550" max="1550" width="6.5703125" style="1" customWidth="1"/>
    <col min="1551" max="1551" width="5.85546875" style="1" customWidth="1"/>
    <col min="1552" max="1552" width="6" style="1" customWidth="1"/>
    <col min="1553" max="1553" width="4.7109375" style="1" customWidth="1"/>
    <col min="1554" max="1554" width="5.7109375" style="1" customWidth="1"/>
    <col min="1555" max="1555" width="5.28515625" style="1" customWidth="1"/>
    <col min="1556" max="1556" width="5" style="1" customWidth="1"/>
    <col min="1557" max="1557" width="4.7109375" style="1" customWidth="1"/>
    <col min="1558" max="1558" width="5.28515625" style="1" customWidth="1"/>
    <col min="1559" max="1559" width="5.7109375" style="1" customWidth="1"/>
    <col min="1560" max="1560" width="6.28515625" style="1" customWidth="1"/>
    <col min="1561" max="1561" width="4.7109375" style="1" customWidth="1"/>
    <col min="1562" max="1562" width="5.28515625" style="1" customWidth="1"/>
    <col min="1563" max="1563" width="5.5703125" style="1" customWidth="1"/>
    <col min="1564" max="1564" width="5.7109375" style="1" customWidth="1"/>
    <col min="1565" max="1565" width="5.42578125" style="1" customWidth="1"/>
    <col min="1566" max="1566" width="5.28515625" style="1" customWidth="1"/>
    <col min="1567" max="1792" width="8.85546875" style="1"/>
    <col min="1793" max="1793" width="7.42578125" style="1" customWidth="1"/>
    <col min="1794" max="1794" width="20.5703125" style="1" customWidth="1"/>
    <col min="1795" max="1795" width="7.42578125" style="1" customWidth="1"/>
    <col min="1796" max="1796" width="7.28515625" style="1" customWidth="1"/>
    <col min="1797" max="1797" width="6.28515625" style="1" customWidth="1"/>
    <col min="1798" max="1798" width="6.5703125" style="1" customWidth="1"/>
    <col min="1799" max="1799" width="6" style="1" customWidth="1"/>
    <col min="1800" max="1801" width="6.28515625" style="1" customWidth="1"/>
    <col min="1802" max="1802" width="5.7109375" style="1" customWidth="1"/>
    <col min="1803" max="1803" width="6.28515625" style="1" customWidth="1"/>
    <col min="1804" max="1804" width="5.85546875" style="1" customWidth="1"/>
    <col min="1805" max="1805" width="6.140625" style="1" customWidth="1"/>
    <col min="1806" max="1806" width="6.5703125" style="1" customWidth="1"/>
    <col min="1807" max="1807" width="5.85546875" style="1" customWidth="1"/>
    <col min="1808" max="1808" width="6" style="1" customWidth="1"/>
    <col min="1809" max="1809" width="4.7109375" style="1" customWidth="1"/>
    <col min="1810" max="1810" width="5.7109375" style="1" customWidth="1"/>
    <col min="1811" max="1811" width="5.28515625" style="1" customWidth="1"/>
    <col min="1812" max="1812" width="5" style="1" customWidth="1"/>
    <col min="1813" max="1813" width="4.7109375" style="1" customWidth="1"/>
    <col min="1814" max="1814" width="5.28515625" style="1" customWidth="1"/>
    <col min="1815" max="1815" width="5.7109375" style="1" customWidth="1"/>
    <col min="1816" max="1816" width="6.28515625" style="1" customWidth="1"/>
    <col min="1817" max="1817" width="4.7109375" style="1" customWidth="1"/>
    <col min="1818" max="1818" width="5.28515625" style="1" customWidth="1"/>
    <col min="1819" max="1819" width="5.5703125" style="1" customWidth="1"/>
    <col min="1820" max="1820" width="5.7109375" style="1" customWidth="1"/>
    <col min="1821" max="1821" width="5.42578125" style="1" customWidth="1"/>
    <col min="1822" max="1822" width="5.28515625" style="1" customWidth="1"/>
    <col min="1823" max="2048" width="8.85546875" style="1"/>
    <col min="2049" max="2049" width="7.42578125" style="1" customWidth="1"/>
    <col min="2050" max="2050" width="20.5703125" style="1" customWidth="1"/>
    <col min="2051" max="2051" width="7.42578125" style="1" customWidth="1"/>
    <col min="2052" max="2052" width="7.28515625" style="1" customWidth="1"/>
    <col min="2053" max="2053" width="6.28515625" style="1" customWidth="1"/>
    <col min="2054" max="2054" width="6.5703125" style="1" customWidth="1"/>
    <col min="2055" max="2055" width="6" style="1" customWidth="1"/>
    <col min="2056" max="2057" width="6.28515625" style="1" customWidth="1"/>
    <col min="2058" max="2058" width="5.7109375" style="1" customWidth="1"/>
    <col min="2059" max="2059" width="6.28515625" style="1" customWidth="1"/>
    <col min="2060" max="2060" width="5.85546875" style="1" customWidth="1"/>
    <col min="2061" max="2061" width="6.140625" style="1" customWidth="1"/>
    <col min="2062" max="2062" width="6.5703125" style="1" customWidth="1"/>
    <col min="2063" max="2063" width="5.85546875" style="1" customWidth="1"/>
    <col min="2064" max="2064" width="6" style="1" customWidth="1"/>
    <col min="2065" max="2065" width="4.7109375" style="1" customWidth="1"/>
    <col min="2066" max="2066" width="5.7109375" style="1" customWidth="1"/>
    <col min="2067" max="2067" width="5.28515625" style="1" customWidth="1"/>
    <col min="2068" max="2068" width="5" style="1" customWidth="1"/>
    <col min="2069" max="2069" width="4.7109375" style="1" customWidth="1"/>
    <col min="2070" max="2070" width="5.28515625" style="1" customWidth="1"/>
    <col min="2071" max="2071" width="5.7109375" style="1" customWidth="1"/>
    <col min="2072" max="2072" width="6.28515625" style="1" customWidth="1"/>
    <col min="2073" max="2073" width="4.7109375" style="1" customWidth="1"/>
    <col min="2074" max="2074" width="5.28515625" style="1" customWidth="1"/>
    <col min="2075" max="2075" width="5.5703125" style="1" customWidth="1"/>
    <col min="2076" max="2076" width="5.7109375" style="1" customWidth="1"/>
    <col min="2077" max="2077" width="5.42578125" style="1" customWidth="1"/>
    <col min="2078" max="2078" width="5.28515625" style="1" customWidth="1"/>
    <col min="2079" max="2304" width="8.85546875" style="1"/>
    <col min="2305" max="2305" width="7.42578125" style="1" customWidth="1"/>
    <col min="2306" max="2306" width="20.5703125" style="1" customWidth="1"/>
    <col min="2307" max="2307" width="7.42578125" style="1" customWidth="1"/>
    <col min="2308" max="2308" width="7.28515625" style="1" customWidth="1"/>
    <col min="2309" max="2309" width="6.28515625" style="1" customWidth="1"/>
    <col min="2310" max="2310" width="6.5703125" style="1" customWidth="1"/>
    <col min="2311" max="2311" width="6" style="1" customWidth="1"/>
    <col min="2312" max="2313" width="6.28515625" style="1" customWidth="1"/>
    <col min="2314" max="2314" width="5.7109375" style="1" customWidth="1"/>
    <col min="2315" max="2315" width="6.28515625" style="1" customWidth="1"/>
    <col min="2316" max="2316" width="5.85546875" style="1" customWidth="1"/>
    <col min="2317" max="2317" width="6.140625" style="1" customWidth="1"/>
    <col min="2318" max="2318" width="6.5703125" style="1" customWidth="1"/>
    <col min="2319" max="2319" width="5.85546875" style="1" customWidth="1"/>
    <col min="2320" max="2320" width="6" style="1" customWidth="1"/>
    <col min="2321" max="2321" width="4.7109375" style="1" customWidth="1"/>
    <col min="2322" max="2322" width="5.7109375" style="1" customWidth="1"/>
    <col min="2323" max="2323" width="5.28515625" style="1" customWidth="1"/>
    <col min="2324" max="2324" width="5" style="1" customWidth="1"/>
    <col min="2325" max="2325" width="4.7109375" style="1" customWidth="1"/>
    <col min="2326" max="2326" width="5.28515625" style="1" customWidth="1"/>
    <col min="2327" max="2327" width="5.7109375" style="1" customWidth="1"/>
    <col min="2328" max="2328" width="6.28515625" style="1" customWidth="1"/>
    <col min="2329" max="2329" width="4.7109375" style="1" customWidth="1"/>
    <col min="2330" max="2330" width="5.28515625" style="1" customWidth="1"/>
    <col min="2331" max="2331" width="5.5703125" style="1" customWidth="1"/>
    <col min="2332" max="2332" width="5.7109375" style="1" customWidth="1"/>
    <col min="2333" max="2333" width="5.42578125" style="1" customWidth="1"/>
    <col min="2334" max="2334" width="5.28515625" style="1" customWidth="1"/>
    <col min="2335" max="2560" width="8.85546875" style="1"/>
    <col min="2561" max="2561" width="7.42578125" style="1" customWidth="1"/>
    <col min="2562" max="2562" width="20.5703125" style="1" customWidth="1"/>
    <col min="2563" max="2563" width="7.42578125" style="1" customWidth="1"/>
    <col min="2564" max="2564" width="7.28515625" style="1" customWidth="1"/>
    <col min="2565" max="2565" width="6.28515625" style="1" customWidth="1"/>
    <col min="2566" max="2566" width="6.5703125" style="1" customWidth="1"/>
    <col min="2567" max="2567" width="6" style="1" customWidth="1"/>
    <col min="2568" max="2569" width="6.28515625" style="1" customWidth="1"/>
    <col min="2570" max="2570" width="5.7109375" style="1" customWidth="1"/>
    <col min="2571" max="2571" width="6.28515625" style="1" customWidth="1"/>
    <col min="2572" max="2572" width="5.85546875" style="1" customWidth="1"/>
    <col min="2573" max="2573" width="6.140625" style="1" customWidth="1"/>
    <col min="2574" max="2574" width="6.5703125" style="1" customWidth="1"/>
    <col min="2575" max="2575" width="5.85546875" style="1" customWidth="1"/>
    <col min="2576" max="2576" width="6" style="1" customWidth="1"/>
    <col min="2577" max="2577" width="4.7109375" style="1" customWidth="1"/>
    <col min="2578" max="2578" width="5.7109375" style="1" customWidth="1"/>
    <col min="2579" max="2579" width="5.28515625" style="1" customWidth="1"/>
    <col min="2580" max="2580" width="5" style="1" customWidth="1"/>
    <col min="2581" max="2581" width="4.7109375" style="1" customWidth="1"/>
    <col min="2582" max="2582" width="5.28515625" style="1" customWidth="1"/>
    <col min="2583" max="2583" width="5.7109375" style="1" customWidth="1"/>
    <col min="2584" max="2584" width="6.28515625" style="1" customWidth="1"/>
    <col min="2585" max="2585" width="4.7109375" style="1" customWidth="1"/>
    <col min="2586" max="2586" width="5.28515625" style="1" customWidth="1"/>
    <col min="2587" max="2587" width="5.5703125" style="1" customWidth="1"/>
    <col min="2588" max="2588" width="5.7109375" style="1" customWidth="1"/>
    <col min="2589" max="2589" width="5.42578125" style="1" customWidth="1"/>
    <col min="2590" max="2590" width="5.28515625" style="1" customWidth="1"/>
    <col min="2591" max="2816" width="8.85546875" style="1"/>
    <col min="2817" max="2817" width="7.42578125" style="1" customWidth="1"/>
    <col min="2818" max="2818" width="20.5703125" style="1" customWidth="1"/>
    <col min="2819" max="2819" width="7.42578125" style="1" customWidth="1"/>
    <col min="2820" max="2820" width="7.28515625" style="1" customWidth="1"/>
    <col min="2821" max="2821" width="6.28515625" style="1" customWidth="1"/>
    <col min="2822" max="2822" width="6.5703125" style="1" customWidth="1"/>
    <col min="2823" max="2823" width="6" style="1" customWidth="1"/>
    <col min="2824" max="2825" width="6.28515625" style="1" customWidth="1"/>
    <col min="2826" max="2826" width="5.7109375" style="1" customWidth="1"/>
    <col min="2827" max="2827" width="6.28515625" style="1" customWidth="1"/>
    <col min="2828" max="2828" width="5.85546875" style="1" customWidth="1"/>
    <col min="2829" max="2829" width="6.140625" style="1" customWidth="1"/>
    <col min="2830" max="2830" width="6.5703125" style="1" customWidth="1"/>
    <col min="2831" max="2831" width="5.85546875" style="1" customWidth="1"/>
    <col min="2832" max="2832" width="6" style="1" customWidth="1"/>
    <col min="2833" max="2833" width="4.7109375" style="1" customWidth="1"/>
    <col min="2834" max="2834" width="5.7109375" style="1" customWidth="1"/>
    <col min="2835" max="2835" width="5.28515625" style="1" customWidth="1"/>
    <col min="2836" max="2836" width="5" style="1" customWidth="1"/>
    <col min="2837" max="2837" width="4.7109375" style="1" customWidth="1"/>
    <col min="2838" max="2838" width="5.28515625" style="1" customWidth="1"/>
    <col min="2839" max="2839" width="5.7109375" style="1" customWidth="1"/>
    <col min="2840" max="2840" width="6.28515625" style="1" customWidth="1"/>
    <col min="2841" max="2841" width="4.7109375" style="1" customWidth="1"/>
    <col min="2842" max="2842" width="5.28515625" style="1" customWidth="1"/>
    <col min="2843" max="2843" width="5.5703125" style="1" customWidth="1"/>
    <col min="2844" max="2844" width="5.7109375" style="1" customWidth="1"/>
    <col min="2845" max="2845" width="5.42578125" style="1" customWidth="1"/>
    <col min="2846" max="2846" width="5.28515625" style="1" customWidth="1"/>
    <col min="2847" max="3072" width="8.85546875" style="1"/>
    <col min="3073" max="3073" width="7.42578125" style="1" customWidth="1"/>
    <col min="3074" max="3074" width="20.5703125" style="1" customWidth="1"/>
    <col min="3075" max="3075" width="7.42578125" style="1" customWidth="1"/>
    <col min="3076" max="3076" width="7.28515625" style="1" customWidth="1"/>
    <col min="3077" max="3077" width="6.28515625" style="1" customWidth="1"/>
    <col min="3078" max="3078" width="6.5703125" style="1" customWidth="1"/>
    <col min="3079" max="3079" width="6" style="1" customWidth="1"/>
    <col min="3080" max="3081" width="6.28515625" style="1" customWidth="1"/>
    <col min="3082" max="3082" width="5.7109375" style="1" customWidth="1"/>
    <col min="3083" max="3083" width="6.28515625" style="1" customWidth="1"/>
    <col min="3084" max="3084" width="5.85546875" style="1" customWidth="1"/>
    <col min="3085" max="3085" width="6.140625" style="1" customWidth="1"/>
    <col min="3086" max="3086" width="6.5703125" style="1" customWidth="1"/>
    <col min="3087" max="3087" width="5.85546875" style="1" customWidth="1"/>
    <col min="3088" max="3088" width="6" style="1" customWidth="1"/>
    <col min="3089" max="3089" width="4.7109375" style="1" customWidth="1"/>
    <col min="3090" max="3090" width="5.7109375" style="1" customWidth="1"/>
    <col min="3091" max="3091" width="5.28515625" style="1" customWidth="1"/>
    <col min="3092" max="3092" width="5" style="1" customWidth="1"/>
    <col min="3093" max="3093" width="4.7109375" style="1" customWidth="1"/>
    <col min="3094" max="3094" width="5.28515625" style="1" customWidth="1"/>
    <col min="3095" max="3095" width="5.7109375" style="1" customWidth="1"/>
    <col min="3096" max="3096" width="6.28515625" style="1" customWidth="1"/>
    <col min="3097" max="3097" width="4.7109375" style="1" customWidth="1"/>
    <col min="3098" max="3098" width="5.28515625" style="1" customWidth="1"/>
    <col min="3099" max="3099" width="5.5703125" style="1" customWidth="1"/>
    <col min="3100" max="3100" width="5.7109375" style="1" customWidth="1"/>
    <col min="3101" max="3101" width="5.42578125" style="1" customWidth="1"/>
    <col min="3102" max="3102" width="5.28515625" style="1" customWidth="1"/>
    <col min="3103" max="3328" width="8.85546875" style="1"/>
    <col min="3329" max="3329" width="7.42578125" style="1" customWidth="1"/>
    <col min="3330" max="3330" width="20.5703125" style="1" customWidth="1"/>
    <col min="3331" max="3331" width="7.42578125" style="1" customWidth="1"/>
    <col min="3332" max="3332" width="7.28515625" style="1" customWidth="1"/>
    <col min="3333" max="3333" width="6.28515625" style="1" customWidth="1"/>
    <col min="3334" max="3334" width="6.5703125" style="1" customWidth="1"/>
    <col min="3335" max="3335" width="6" style="1" customWidth="1"/>
    <col min="3336" max="3337" width="6.28515625" style="1" customWidth="1"/>
    <col min="3338" max="3338" width="5.7109375" style="1" customWidth="1"/>
    <col min="3339" max="3339" width="6.28515625" style="1" customWidth="1"/>
    <col min="3340" max="3340" width="5.85546875" style="1" customWidth="1"/>
    <col min="3341" max="3341" width="6.140625" style="1" customWidth="1"/>
    <col min="3342" max="3342" width="6.5703125" style="1" customWidth="1"/>
    <col min="3343" max="3343" width="5.85546875" style="1" customWidth="1"/>
    <col min="3344" max="3344" width="6" style="1" customWidth="1"/>
    <col min="3345" max="3345" width="4.7109375" style="1" customWidth="1"/>
    <col min="3346" max="3346" width="5.7109375" style="1" customWidth="1"/>
    <col min="3347" max="3347" width="5.28515625" style="1" customWidth="1"/>
    <col min="3348" max="3348" width="5" style="1" customWidth="1"/>
    <col min="3349" max="3349" width="4.7109375" style="1" customWidth="1"/>
    <col min="3350" max="3350" width="5.28515625" style="1" customWidth="1"/>
    <col min="3351" max="3351" width="5.7109375" style="1" customWidth="1"/>
    <col min="3352" max="3352" width="6.28515625" style="1" customWidth="1"/>
    <col min="3353" max="3353" width="4.7109375" style="1" customWidth="1"/>
    <col min="3354" max="3354" width="5.28515625" style="1" customWidth="1"/>
    <col min="3355" max="3355" width="5.5703125" style="1" customWidth="1"/>
    <col min="3356" max="3356" width="5.7109375" style="1" customWidth="1"/>
    <col min="3357" max="3357" width="5.42578125" style="1" customWidth="1"/>
    <col min="3358" max="3358" width="5.28515625" style="1" customWidth="1"/>
    <col min="3359" max="3584" width="8.85546875" style="1"/>
    <col min="3585" max="3585" width="7.42578125" style="1" customWidth="1"/>
    <col min="3586" max="3586" width="20.5703125" style="1" customWidth="1"/>
    <col min="3587" max="3587" width="7.42578125" style="1" customWidth="1"/>
    <col min="3588" max="3588" width="7.28515625" style="1" customWidth="1"/>
    <col min="3589" max="3589" width="6.28515625" style="1" customWidth="1"/>
    <col min="3590" max="3590" width="6.5703125" style="1" customWidth="1"/>
    <col min="3591" max="3591" width="6" style="1" customWidth="1"/>
    <col min="3592" max="3593" width="6.28515625" style="1" customWidth="1"/>
    <col min="3594" max="3594" width="5.7109375" style="1" customWidth="1"/>
    <col min="3595" max="3595" width="6.28515625" style="1" customWidth="1"/>
    <col min="3596" max="3596" width="5.85546875" style="1" customWidth="1"/>
    <col min="3597" max="3597" width="6.140625" style="1" customWidth="1"/>
    <col min="3598" max="3598" width="6.5703125" style="1" customWidth="1"/>
    <col min="3599" max="3599" width="5.85546875" style="1" customWidth="1"/>
    <col min="3600" max="3600" width="6" style="1" customWidth="1"/>
    <col min="3601" max="3601" width="4.7109375" style="1" customWidth="1"/>
    <col min="3602" max="3602" width="5.7109375" style="1" customWidth="1"/>
    <col min="3603" max="3603" width="5.28515625" style="1" customWidth="1"/>
    <col min="3604" max="3604" width="5" style="1" customWidth="1"/>
    <col min="3605" max="3605" width="4.7109375" style="1" customWidth="1"/>
    <col min="3606" max="3606" width="5.28515625" style="1" customWidth="1"/>
    <col min="3607" max="3607" width="5.7109375" style="1" customWidth="1"/>
    <col min="3608" max="3608" width="6.28515625" style="1" customWidth="1"/>
    <col min="3609" max="3609" width="4.7109375" style="1" customWidth="1"/>
    <col min="3610" max="3610" width="5.28515625" style="1" customWidth="1"/>
    <col min="3611" max="3611" width="5.5703125" style="1" customWidth="1"/>
    <col min="3612" max="3612" width="5.7109375" style="1" customWidth="1"/>
    <col min="3613" max="3613" width="5.42578125" style="1" customWidth="1"/>
    <col min="3614" max="3614" width="5.28515625" style="1" customWidth="1"/>
    <col min="3615" max="3840" width="8.85546875" style="1"/>
    <col min="3841" max="3841" width="7.42578125" style="1" customWidth="1"/>
    <col min="3842" max="3842" width="20.5703125" style="1" customWidth="1"/>
    <col min="3843" max="3843" width="7.42578125" style="1" customWidth="1"/>
    <col min="3844" max="3844" width="7.28515625" style="1" customWidth="1"/>
    <col min="3845" max="3845" width="6.28515625" style="1" customWidth="1"/>
    <col min="3846" max="3846" width="6.5703125" style="1" customWidth="1"/>
    <col min="3847" max="3847" width="6" style="1" customWidth="1"/>
    <col min="3848" max="3849" width="6.28515625" style="1" customWidth="1"/>
    <col min="3850" max="3850" width="5.7109375" style="1" customWidth="1"/>
    <col min="3851" max="3851" width="6.28515625" style="1" customWidth="1"/>
    <col min="3852" max="3852" width="5.85546875" style="1" customWidth="1"/>
    <col min="3853" max="3853" width="6.140625" style="1" customWidth="1"/>
    <col min="3854" max="3854" width="6.5703125" style="1" customWidth="1"/>
    <col min="3855" max="3855" width="5.85546875" style="1" customWidth="1"/>
    <col min="3856" max="3856" width="6" style="1" customWidth="1"/>
    <col min="3857" max="3857" width="4.7109375" style="1" customWidth="1"/>
    <col min="3858" max="3858" width="5.7109375" style="1" customWidth="1"/>
    <col min="3859" max="3859" width="5.28515625" style="1" customWidth="1"/>
    <col min="3860" max="3860" width="5" style="1" customWidth="1"/>
    <col min="3861" max="3861" width="4.7109375" style="1" customWidth="1"/>
    <col min="3862" max="3862" width="5.28515625" style="1" customWidth="1"/>
    <col min="3863" max="3863" width="5.7109375" style="1" customWidth="1"/>
    <col min="3864" max="3864" width="6.28515625" style="1" customWidth="1"/>
    <col min="3865" max="3865" width="4.7109375" style="1" customWidth="1"/>
    <col min="3866" max="3866" width="5.28515625" style="1" customWidth="1"/>
    <col min="3867" max="3867" width="5.5703125" style="1" customWidth="1"/>
    <col min="3868" max="3868" width="5.7109375" style="1" customWidth="1"/>
    <col min="3869" max="3869" width="5.42578125" style="1" customWidth="1"/>
    <col min="3870" max="3870" width="5.28515625" style="1" customWidth="1"/>
    <col min="3871" max="4096" width="8.85546875" style="1"/>
    <col min="4097" max="4097" width="7.42578125" style="1" customWidth="1"/>
    <col min="4098" max="4098" width="20.5703125" style="1" customWidth="1"/>
    <col min="4099" max="4099" width="7.42578125" style="1" customWidth="1"/>
    <col min="4100" max="4100" width="7.28515625" style="1" customWidth="1"/>
    <col min="4101" max="4101" width="6.28515625" style="1" customWidth="1"/>
    <col min="4102" max="4102" width="6.5703125" style="1" customWidth="1"/>
    <col min="4103" max="4103" width="6" style="1" customWidth="1"/>
    <col min="4104" max="4105" width="6.28515625" style="1" customWidth="1"/>
    <col min="4106" max="4106" width="5.7109375" style="1" customWidth="1"/>
    <col min="4107" max="4107" width="6.28515625" style="1" customWidth="1"/>
    <col min="4108" max="4108" width="5.85546875" style="1" customWidth="1"/>
    <col min="4109" max="4109" width="6.140625" style="1" customWidth="1"/>
    <col min="4110" max="4110" width="6.5703125" style="1" customWidth="1"/>
    <col min="4111" max="4111" width="5.85546875" style="1" customWidth="1"/>
    <col min="4112" max="4112" width="6" style="1" customWidth="1"/>
    <col min="4113" max="4113" width="4.7109375" style="1" customWidth="1"/>
    <col min="4114" max="4114" width="5.7109375" style="1" customWidth="1"/>
    <col min="4115" max="4115" width="5.28515625" style="1" customWidth="1"/>
    <col min="4116" max="4116" width="5" style="1" customWidth="1"/>
    <col min="4117" max="4117" width="4.7109375" style="1" customWidth="1"/>
    <col min="4118" max="4118" width="5.28515625" style="1" customWidth="1"/>
    <col min="4119" max="4119" width="5.7109375" style="1" customWidth="1"/>
    <col min="4120" max="4120" width="6.28515625" style="1" customWidth="1"/>
    <col min="4121" max="4121" width="4.7109375" style="1" customWidth="1"/>
    <col min="4122" max="4122" width="5.28515625" style="1" customWidth="1"/>
    <col min="4123" max="4123" width="5.5703125" style="1" customWidth="1"/>
    <col min="4124" max="4124" width="5.7109375" style="1" customWidth="1"/>
    <col min="4125" max="4125" width="5.42578125" style="1" customWidth="1"/>
    <col min="4126" max="4126" width="5.28515625" style="1" customWidth="1"/>
    <col min="4127" max="4352" width="8.85546875" style="1"/>
    <col min="4353" max="4353" width="7.42578125" style="1" customWidth="1"/>
    <col min="4354" max="4354" width="20.5703125" style="1" customWidth="1"/>
    <col min="4355" max="4355" width="7.42578125" style="1" customWidth="1"/>
    <col min="4356" max="4356" width="7.28515625" style="1" customWidth="1"/>
    <col min="4357" max="4357" width="6.28515625" style="1" customWidth="1"/>
    <col min="4358" max="4358" width="6.5703125" style="1" customWidth="1"/>
    <col min="4359" max="4359" width="6" style="1" customWidth="1"/>
    <col min="4360" max="4361" width="6.28515625" style="1" customWidth="1"/>
    <col min="4362" max="4362" width="5.7109375" style="1" customWidth="1"/>
    <col min="4363" max="4363" width="6.28515625" style="1" customWidth="1"/>
    <col min="4364" max="4364" width="5.85546875" style="1" customWidth="1"/>
    <col min="4365" max="4365" width="6.140625" style="1" customWidth="1"/>
    <col min="4366" max="4366" width="6.5703125" style="1" customWidth="1"/>
    <col min="4367" max="4367" width="5.85546875" style="1" customWidth="1"/>
    <col min="4368" max="4368" width="6" style="1" customWidth="1"/>
    <col min="4369" max="4369" width="4.7109375" style="1" customWidth="1"/>
    <col min="4370" max="4370" width="5.7109375" style="1" customWidth="1"/>
    <col min="4371" max="4371" width="5.28515625" style="1" customWidth="1"/>
    <col min="4372" max="4372" width="5" style="1" customWidth="1"/>
    <col min="4373" max="4373" width="4.7109375" style="1" customWidth="1"/>
    <col min="4374" max="4374" width="5.28515625" style="1" customWidth="1"/>
    <col min="4375" max="4375" width="5.7109375" style="1" customWidth="1"/>
    <col min="4376" max="4376" width="6.28515625" style="1" customWidth="1"/>
    <col min="4377" max="4377" width="4.7109375" style="1" customWidth="1"/>
    <col min="4378" max="4378" width="5.28515625" style="1" customWidth="1"/>
    <col min="4379" max="4379" width="5.5703125" style="1" customWidth="1"/>
    <col min="4380" max="4380" width="5.7109375" style="1" customWidth="1"/>
    <col min="4381" max="4381" width="5.42578125" style="1" customWidth="1"/>
    <col min="4382" max="4382" width="5.28515625" style="1" customWidth="1"/>
    <col min="4383" max="4608" width="8.85546875" style="1"/>
    <col min="4609" max="4609" width="7.42578125" style="1" customWidth="1"/>
    <col min="4610" max="4610" width="20.5703125" style="1" customWidth="1"/>
    <col min="4611" max="4611" width="7.42578125" style="1" customWidth="1"/>
    <col min="4612" max="4612" width="7.28515625" style="1" customWidth="1"/>
    <col min="4613" max="4613" width="6.28515625" style="1" customWidth="1"/>
    <col min="4614" max="4614" width="6.5703125" style="1" customWidth="1"/>
    <col min="4615" max="4615" width="6" style="1" customWidth="1"/>
    <col min="4616" max="4617" width="6.28515625" style="1" customWidth="1"/>
    <col min="4618" max="4618" width="5.7109375" style="1" customWidth="1"/>
    <col min="4619" max="4619" width="6.28515625" style="1" customWidth="1"/>
    <col min="4620" max="4620" width="5.85546875" style="1" customWidth="1"/>
    <col min="4621" max="4621" width="6.140625" style="1" customWidth="1"/>
    <col min="4622" max="4622" width="6.5703125" style="1" customWidth="1"/>
    <col min="4623" max="4623" width="5.85546875" style="1" customWidth="1"/>
    <col min="4624" max="4624" width="6" style="1" customWidth="1"/>
    <col min="4625" max="4625" width="4.7109375" style="1" customWidth="1"/>
    <col min="4626" max="4626" width="5.7109375" style="1" customWidth="1"/>
    <col min="4627" max="4627" width="5.28515625" style="1" customWidth="1"/>
    <col min="4628" max="4628" width="5" style="1" customWidth="1"/>
    <col min="4629" max="4629" width="4.7109375" style="1" customWidth="1"/>
    <col min="4630" max="4630" width="5.28515625" style="1" customWidth="1"/>
    <col min="4631" max="4631" width="5.7109375" style="1" customWidth="1"/>
    <col min="4632" max="4632" width="6.28515625" style="1" customWidth="1"/>
    <col min="4633" max="4633" width="4.7109375" style="1" customWidth="1"/>
    <col min="4634" max="4634" width="5.28515625" style="1" customWidth="1"/>
    <col min="4635" max="4635" width="5.5703125" style="1" customWidth="1"/>
    <col min="4636" max="4636" width="5.7109375" style="1" customWidth="1"/>
    <col min="4637" max="4637" width="5.42578125" style="1" customWidth="1"/>
    <col min="4638" max="4638" width="5.28515625" style="1" customWidth="1"/>
    <col min="4639" max="4864" width="8.85546875" style="1"/>
    <col min="4865" max="4865" width="7.42578125" style="1" customWidth="1"/>
    <col min="4866" max="4866" width="20.5703125" style="1" customWidth="1"/>
    <col min="4867" max="4867" width="7.42578125" style="1" customWidth="1"/>
    <col min="4868" max="4868" width="7.28515625" style="1" customWidth="1"/>
    <col min="4869" max="4869" width="6.28515625" style="1" customWidth="1"/>
    <col min="4870" max="4870" width="6.5703125" style="1" customWidth="1"/>
    <col min="4871" max="4871" width="6" style="1" customWidth="1"/>
    <col min="4872" max="4873" width="6.28515625" style="1" customWidth="1"/>
    <col min="4874" max="4874" width="5.7109375" style="1" customWidth="1"/>
    <col min="4875" max="4875" width="6.28515625" style="1" customWidth="1"/>
    <col min="4876" max="4876" width="5.85546875" style="1" customWidth="1"/>
    <col min="4877" max="4877" width="6.140625" style="1" customWidth="1"/>
    <col min="4878" max="4878" width="6.5703125" style="1" customWidth="1"/>
    <col min="4879" max="4879" width="5.85546875" style="1" customWidth="1"/>
    <col min="4880" max="4880" width="6" style="1" customWidth="1"/>
    <col min="4881" max="4881" width="4.7109375" style="1" customWidth="1"/>
    <col min="4882" max="4882" width="5.7109375" style="1" customWidth="1"/>
    <col min="4883" max="4883" width="5.28515625" style="1" customWidth="1"/>
    <col min="4884" max="4884" width="5" style="1" customWidth="1"/>
    <col min="4885" max="4885" width="4.7109375" style="1" customWidth="1"/>
    <col min="4886" max="4886" width="5.28515625" style="1" customWidth="1"/>
    <col min="4887" max="4887" width="5.7109375" style="1" customWidth="1"/>
    <col min="4888" max="4888" width="6.28515625" style="1" customWidth="1"/>
    <col min="4889" max="4889" width="4.7109375" style="1" customWidth="1"/>
    <col min="4890" max="4890" width="5.28515625" style="1" customWidth="1"/>
    <col min="4891" max="4891" width="5.5703125" style="1" customWidth="1"/>
    <col min="4892" max="4892" width="5.7109375" style="1" customWidth="1"/>
    <col min="4893" max="4893" width="5.42578125" style="1" customWidth="1"/>
    <col min="4894" max="4894" width="5.28515625" style="1" customWidth="1"/>
    <col min="4895" max="5120" width="8.85546875" style="1"/>
    <col min="5121" max="5121" width="7.42578125" style="1" customWidth="1"/>
    <col min="5122" max="5122" width="20.5703125" style="1" customWidth="1"/>
    <col min="5123" max="5123" width="7.42578125" style="1" customWidth="1"/>
    <col min="5124" max="5124" width="7.28515625" style="1" customWidth="1"/>
    <col min="5125" max="5125" width="6.28515625" style="1" customWidth="1"/>
    <col min="5126" max="5126" width="6.5703125" style="1" customWidth="1"/>
    <col min="5127" max="5127" width="6" style="1" customWidth="1"/>
    <col min="5128" max="5129" width="6.28515625" style="1" customWidth="1"/>
    <col min="5130" max="5130" width="5.7109375" style="1" customWidth="1"/>
    <col min="5131" max="5131" width="6.28515625" style="1" customWidth="1"/>
    <col min="5132" max="5132" width="5.85546875" style="1" customWidth="1"/>
    <col min="5133" max="5133" width="6.140625" style="1" customWidth="1"/>
    <col min="5134" max="5134" width="6.5703125" style="1" customWidth="1"/>
    <col min="5135" max="5135" width="5.85546875" style="1" customWidth="1"/>
    <col min="5136" max="5136" width="6" style="1" customWidth="1"/>
    <col min="5137" max="5137" width="4.7109375" style="1" customWidth="1"/>
    <col min="5138" max="5138" width="5.7109375" style="1" customWidth="1"/>
    <col min="5139" max="5139" width="5.28515625" style="1" customWidth="1"/>
    <col min="5140" max="5140" width="5" style="1" customWidth="1"/>
    <col min="5141" max="5141" width="4.7109375" style="1" customWidth="1"/>
    <col min="5142" max="5142" width="5.28515625" style="1" customWidth="1"/>
    <col min="5143" max="5143" width="5.7109375" style="1" customWidth="1"/>
    <col min="5144" max="5144" width="6.28515625" style="1" customWidth="1"/>
    <col min="5145" max="5145" width="4.7109375" style="1" customWidth="1"/>
    <col min="5146" max="5146" width="5.28515625" style="1" customWidth="1"/>
    <col min="5147" max="5147" width="5.5703125" style="1" customWidth="1"/>
    <col min="5148" max="5148" width="5.7109375" style="1" customWidth="1"/>
    <col min="5149" max="5149" width="5.42578125" style="1" customWidth="1"/>
    <col min="5150" max="5150" width="5.28515625" style="1" customWidth="1"/>
    <col min="5151" max="5376" width="8.85546875" style="1"/>
    <col min="5377" max="5377" width="7.42578125" style="1" customWidth="1"/>
    <col min="5378" max="5378" width="20.5703125" style="1" customWidth="1"/>
    <col min="5379" max="5379" width="7.42578125" style="1" customWidth="1"/>
    <col min="5380" max="5380" width="7.28515625" style="1" customWidth="1"/>
    <col min="5381" max="5381" width="6.28515625" style="1" customWidth="1"/>
    <col min="5382" max="5382" width="6.5703125" style="1" customWidth="1"/>
    <col min="5383" max="5383" width="6" style="1" customWidth="1"/>
    <col min="5384" max="5385" width="6.28515625" style="1" customWidth="1"/>
    <col min="5386" max="5386" width="5.7109375" style="1" customWidth="1"/>
    <col min="5387" max="5387" width="6.28515625" style="1" customWidth="1"/>
    <col min="5388" max="5388" width="5.85546875" style="1" customWidth="1"/>
    <col min="5389" max="5389" width="6.140625" style="1" customWidth="1"/>
    <col min="5390" max="5390" width="6.5703125" style="1" customWidth="1"/>
    <col min="5391" max="5391" width="5.85546875" style="1" customWidth="1"/>
    <col min="5392" max="5392" width="6" style="1" customWidth="1"/>
    <col min="5393" max="5393" width="4.7109375" style="1" customWidth="1"/>
    <col min="5394" max="5394" width="5.7109375" style="1" customWidth="1"/>
    <col min="5395" max="5395" width="5.28515625" style="1" customWidth="1"/>
    <col min="5396" max="5396" width="5" style="1" customWidth="1"/>
    <col min="5397" max="5397" width="4.7109375" style="1" customWidth="1"/>
    <col min="5398" max="5398" width="5.28515625" style="1" customWidth="1"/>
    <col min="5399" max="5399" width="5.7109375" style="1" customWidth="1"/>
    <col min="5400" max="5400" width="6.28515625" style="1" customWidth="1"/>
    <col min="5401" max="5401" width="4.7109375" style="1" customWidth="1"/>
    <col min="5402" max="5402" width="5.28515625" style="1" customWidth="1"/>
    <col min="5403" max="5403" width="5.5703125" style="1" customWidth="1"/>
    <col min="5404" max="5404" width="5.7109375" style="1" customWidth="1"/>
    <col min="5405" max="5405" width="5.42578125" style="1" customWidth="1"/>
    <col min="5406" max="5406" width="5.28515625" style="1" customWidth="1"/>
    <col min="5407" max="5632" width="8.85546875" style="1"/>
    <col min="5633" max="5633" width="7.42578125" style="1" customWidth="1"/>
    <col min="5634" max="5634" width="20.5703125" style="1" customWidth="1"/>
    <col min="5635" max="5635" width="7.42578125" style="1" customWidth="1"/>
    <col min="5636" max="5636" width="7.28515625" style="1" customWidth="1"/>
    <col min="5637" max="5637" width="6.28515625" style="1" customWidth="1"/>
    <col min="5638" max="5638" width="6.5703125" style="1" customWidth="1"/>
    <col min="5639" max="5639" width="6" style="1" customWidth="1"/>
    <col min="5640" max="5641" width="6.28515625" style="1" customWidth="1"/>
    <col min="5642" max="5642" width="5.7109375" style="1" customWidth="1"/>
    <col min="5643" max="5643" width="6.28515625" style="1" customWidth="1"/>
    <col min="5644" max="5644" width="5.85546875" style="1" customWidth="1"/>
    <col min="5645" max="5645" width="6.140625" style="1" customWidth="1"/>
    <col min="5646" max="5646" width="6.5703125" style="1" customWidth="1"/>
    <col min="5647" max="5647" width="5.85546875" style="1" customWidth="1"/>
    <col min="5648" max="5648" width="6" style="1" customWidth="1"/>
    <col min="5649" max="5649" width="4.7109375" style="1" customWidth="1"/>
    <col min="5650" max="5650" width="5.7109375" style="1" customWidth="1"/>
    <col min="5651" max="5651" width="5.28515625" style="1" customWidth="1"/>
    <col min="5652" max="5652" width="5" style="1" customWidth="1"/>
    <col min="5653" max="5653" width="4.7109375" style="1" customWidth="1"/>
    <col min="5654" max="5654" width="5.28515625" style="1" customWidth="1"/>
    <col min="5655" max="5655" width="5.7109375" style="1" customWidth="1"/>
    <col min="5656" max="5656" width="6.28515625" style="1" customWidth="1"/>
    <col min="5657" max="5657" width="4.7109375" style="1" customWidth="1"/>
    <col min="5658" max="5658" width="5.28515625" style="1" customWidth="1"/>
    <col min="5659" max="5659" width="5.5703125" style="1" customWidth="1"/>
    <col min="5660" max="5660" width="5.7109375" style="1" customWidth="1"/>
    <col min="5661" max="5661" width="5.42578125" style="1" customWidth="1"/>
    <col min="5662" max="5662" width="5.28515625" style="1" customWidth="1"/>
    <col min="5663" max="5888" width="8.85546875" style="1"/>
    <col min="5889" max="5889" width="7.42578125" style="1" customWidth="1"/>
    <col min="5890" max="5890" width="20.5703125" style="1" customWidth="1"/>
    <col min="5891" max="5891" width="7.42578125" style="1" customWidth="1"/>
    <col min="5892" max="5892" width="7.28515625" style="1" customWidth="1"/>
    <col min="5893" max="5893" width="6.28515625" style="1" customWidth="1"/>
    <col min="5894" max="5894" width="6.5703125" style="1" customWidth="1"/>
    <col min="5895" max="5895" width="6" style="1" customWidth="1"/>
    <col min="5896" max="5897" width="6.28515625" style="1" customWidth="1"/>
    <col min="5898" max="5898" width="5.7109375" style="1" customWidth="1"/>
    <col min="5899" max="5899" width="6.28515625" style="1" customWidth="1"/>
    <col min="5900" max="5900" width="5.85546875" style="1" customWidth="1"/>
    <col min="5901" max="5901" width="6.140625" style="1" customWidth="1"/>
    <col min="5902" max="5902" width="6.5703125" style="1" customWidth="1"/>
    <col min="5903" max="5903" width="5.85546875" style="1" customWidth="1"/>
    <col min="5904" max="5904" width="6" style="1" customWidth="1"/>
    <col min="5905" max="5905" width="4.7109375" style="1" customWidth="1"/>
    <col min="5906" max="5906" width="5.7109375" style="1" customWidth="1"/>
    <col min="5907" max="5907" width="5.28515625" style="1" customWidth="1"/>
    <col min="5908" max="5908" width="5" style="1" customWidth="1"/>
    <col min="5909" max="5909" width="4.7109375" style="1" customWidth="1"/>
    <col min="5910" max="5910" width="5.28515625" style="1" customWidth="1"/>
    <col min="5911" max="5911" width="5.7109375" style="1" customWidth="1"/>
    <col min="5912" max="5912" width="6.28515625" style="1" customWidth="1"/>
    <col min="5913" max="5913" width="4.7109375" style="1" customWidth="1"/>
    <col min="5914" max="5914" width="5.28515625" style="1" customWidth="1"/>
    <col min="5915" max="5915" width="5.5703125" style="1" customWidth="1"/>
    <col min="5916" max="5916" width="5.7109375" style="1" customWidth="1"/>
    <col min="5917" max="5917" width="5.42578125" style="1" customWidth="1"/>
    <col min="5918" max="5918" width="5.28515625" style="1" customWidth="1"/>
    <col min="5919" max="6144" width="8.85546875" style="1"/>
    <col min="6145" max="6145" width="7.42578125" style="1" customWidth="1"/>
    <col min="6146" max="6146" width="20.5703125" style="1" customWidth="1"/>
    <col min="6147" max="6147" width="7.42578125" style="1" customWidth="1"/>
    <col min="6148" max="6148" width="7.28515625" style="1" customWidth="1"/>
    <col min="6149" max="6149" width="6.28515625" style="1" customWidth="1"/>
    <col min="6150" max="6150" width="6.5703125" style="1" customWidth="1"/>
    <col min="6151" max="6151" width="6" style="1" customWidth="1"/>
    <col min="6152" max="6153" width="6.28515625" style="1" customWidth="1"/>
    <col min="6154" max="6154" width="5.7109375" style="1" customWidth="1"/>
    <col min="6155" max="6155" width="6.28515625" style="1" customWidth="1"/>
    <col min="6156" max="6156" width="5.85546875" style="1" customWidth="1"/>
    <col min="6157" max="6157" width="6.140625" style="1" customWidth="1"/>
    <col min="6158" max="6158" width="6.5703125" style="1" customWidth="1"/>
    <col min="6159" max="6159" width="5.85546875" style="1" customWidth="1"/>
    <col min="6160" max="6160" width="6" style="1" customWidth="1"/>
    <col min="6161" max="6161" width="4.7109375" style="1" customWidth="1"/>
    <col min="6162" max="6162" width="5.7109375" style="1" customWidth="1"/>
    <col min="6163" max="6163" width="5.28515625" style="1" customWidth="1"/>
    <col min="6164" max="6164" width="5" style="1" customWidth="1"/>
    <col min="6165" max="6165" width="4.7109375" style="1" customWidth="1"/>
    <col min="6166" max="6166" width="5.28515625" style="1" customWidth="1"/>
    <col min="6167" max="6167" width="5.7109375" style="1" customWidth="1"/>
    <col min="6168" max="6168" width="6.28515625" style="1" customWidth="1"/>
    <col min="6169" max="6169" width="4.7109375" style="1" customWidth="1"/>
    <col min="6170" max="6170" width="5.28515625" style="1" customWidth="1"/>
    <col min="6171" max="6171" width="5.5703125" style="1" customWidth="1"/>
    <col min="6172" max="6172" width="5.7109375" style="1" customWidth="1"/>
    <col min="6173" max="6173" width="5.42578125" style="1" customWidth="1"/>
    <col min="6174" max="6174" width="5.28515625" style="1" customWidth="1"/>
    <col min="6175" max="6400" width="8.85546875" style="1"/>
    <col min="6401" max="6401" width="7.42578125" style="1" customWidth="1"/>
    <col min="6402" max="6402" width="20.5703125" style="1" customWidth="1"/>
    <col min="6403" max="6403" width="7.42578125" style="1" customWidth="1"/>
    <col min="6404" max="6404" width="7.28515625" style="1" customWidth="1"/>
    <col min="6405" max="6405" width="6.28515625" style="1" customWidth="1"/>
    <col min="6406" max="6406" width="6.5703125" style="1" customWidth="1"/>
    <col min="6407" max="6407" width="6" style="1" customWidth="1"/>
    <col min="6408" max="6409" width="6.28515625" style="1" customWidth="1"/>
    <col min="6410" max="6410" width="5.7109375" style="1" customWidth="1"/>
    <col min="6411" max="6411" width="6.28515625" style="1" customWidth="1"/>
    <col min="6412" max="6412" width="5.85546875" style="1" customWidth="1"/>
    <col min="6413" max="6413" width="6.140625" style="1" customWidth="1"/>
    <col min="6414" max="6414" width="6.5703125" style="1" customWidth="1"/>
    <col min="6415" max="6415" width="5.85546875" style="1" customWidth="1"/>
    <col min="6416" max="6416" width="6" style="1" customWidth="1"/>
    <col min="6417" max="6417" width="4.7109375" style="1" customWidth="1"/>
    <col min="6418" max="6418" width="5.7109375" style="1" customWidth="1"/>
    <col min="6419" max="6419" width="5.28515625" style="1" customWidth="1"/>
    <col min="6420" max="6420" width="5" style="1" customWidth="1"/>
    <col min="6421" max="6421" width="4.7109375" style="1" customWidth="1"/>
    <col min="6422" max="6422" width="5.28515625" style="1" customWidth="1"/>
    <col min="6423" max="6423" width="5.7109375" style="1" customWidth="1"/>
    <col min="6424" max="6424" width="6.28515625" style="1" customWidth="1"/>
    <col min="6425" max="6425" width="4.7109375" style="1" customWidth="1"/>
    <col min="6426" max="6426" width="5.28515625" style="1" customWidth="1"/>
    <col min="6427" max="6427" width="5.5703125" style="1" customWidth="1"/>
    <col min="6428" max="6428" width="5.7109375" style="1" customWidth="1"/>
    <col min="6429" max="6429" width="5.42578125" style="1" customWidth="1"/>
    <col min="6430" max="6430" width="5.28515625" style="1" customWidth="1"/>
    <col min="6431" max="6656" width="8.85546875" style="1"/>
    <col min="6657" max="6657" width="7.42578125" style="1" customWidth="1"/>
    <col min="6658" max="6658" width="20.5703125" style="1" customWidth="1"/>
    <col min="6659" max="6659" width="7.42578125" style="1" customWidth="1"/>
    <col min="6660" max="6660" width="7.28515625" style="1" customWidth="1"/>
    <col min="6661" max="6661" width="6.28515625" style="1" customWidth="1"/>
    <col min="6662" max="6662" width="6.5703125" style="1" customWidth="1"/>
    <col min="6663" max="6663" width="6" style="1" customWidth="1"/>
    <col min="6664" max="6665" width="6.28515625" style="1" customWidth="1"/>
    <col min="6666" max="6666" width="5.7109375" style="1" customWidth="1"/>
    <col min="6667" max="6667" width="6.28515625" style="1" customWidth="1"/>
    <col min="6668" max="6668" width="5.85546875" style="1" customWidth="1"/>
    <col min="6669" max="6669" width="6.140625" style="1" customWidth="1"/>
    <col min="6670" max="6670" width="6.5703125" style="1" customWidth="1"/>
    <col min="6671" max="6671" width="5.85546875" style="1" customWidth="1"/>
    <col min="6672" max="6672" width="6" style="1" customWidth="1"/>
    <col min="6673" max="6673" width="4.7109375" style="1" customWidth="1"/>
    <col min="6674" max="6674" width="5.7109375" style="1" customWidth="1"/>
    <col min="6675" max="6675" width="5.28515625" style="1" customWidth="1"/>
    <col min="6676" max="6676" width="5" style="1" customWidth="1"/>
    <col min="6677" max="6677" width="4.7109375" style="1" customWidth="1"/>
    <col min="6678" max="6678" width="5.28515625" style="1" customWidth="1"/>
    <col min="6679" max="6679" width="5.7109375" style="1" customWidth="1"/>
    <col min="6680" max="6680" width="6.28515625" style="1" customWidth="1"/>
    <col min="6681" max="6681" width="4.7109375" style="1" customWidth="1"/>
    <col min="6682" max="6682" width="5.28515625" style="1" customWidth="1"/>
    <col min="6683" max="6683" width="5.5703125" style="1" customWidth="1"/>
    <col min="6684" max="6684" width="5.7109375" style="1" customWidth="1"/>
    <col min="6685" max="6685" width="5.42578125" style="1" customWidth="1"/>
    <col min="6686" max="6686" width="5.28515625" style="1" customWidth="1"/>
    <col min="6687" max="6912" width="8.85546875" style="1"/>
    <col min="6913" max="6913" width="7.42578125" style="1" customWidth="1"/>
    <col min="6914" max="6914" width="20.5703125" style="1" customWidth="1"/>
    <col min="6915" max="6915" width="7.42578125" style="1" customWidth="1"/>
    <col min="6916" max="6916" width="7.28515625" style="1" customWidth="1"/>
    <col min="6917" max="6917" width="6.28515625" style="1" customWidth="1"/>
    <col min="6918" max="6918" width="6.5703125" style="1" customWidth="1"/>
    <col min="6919" max="6919" width="6" style="1" customWidth="1"/>
    <col min="6920" max="6921" width="6.28515625" style="1" customWidth="1"/>
    <col min="6922" max="6922" width="5.7109375" style="1" customWidth="1"/>
    <col min="6923" max="6923" width="6.28515625" style="1" customWidth="1"/>
    <col min="6924" max="6924" width="5.85546875" style="1" customWidth="1"/>
    <col min="6925" max="6925" width="6.140625" style="1" customWidth="1"/>
    <col min="6926" max="6926" width="6.5703125" style="1" customWidth="1"/>
    <col min="6927" max="6927" width="5.85546875" style="1" customWidth="1"/>
    <col min="6928" max="6928" width="6" style="1" customWidth="1"/>
    <col min="6929" max="6929" width="4.7109375" style="1" customWidth="1"/>
    <col min="6930" max="6930" width="5.7109375" style="1" customWidth="1"/>
    <col min="6931" max="6931" width="5.28515625" style="1" customWidth="1"/>
    <col min="6932" max="6932" width="5" style="1" customWidth="1"/>
    <col min="6933" max="6933" width="4.7109375" style="1" customWidth="1"/>
    <col min="6934" max="6934" width="5.28515625" style="1" customWidth="1"/>
    <col min="6935" max="6935" width="5.7109375" style="1" customWidth="1"/>
    <col min="6936" max="6936" width="6.28515625" style="1" customWidth="1"/>
    <col min="6937" max="6937" width="4.7109375" style="1" customWidth="1"/>
    <col min="6938" max="6938" width="5.28515625" style="1" customWidth="1"/>
    <col min="6939" max="6939" width="5.5703125" style="1" customWidth="1"/>
    <col min="6940" max="6940" width="5.7109375" style="1" customWidth="1"/>
    <col min="6941" max="6941" width="5.42578125" style="1" customWidth="1"/>
    <col min="6942" max="6942" width="5.28515625" style="1" customWidth="1"/>
    <col min="6943" max="7168" width="8.85546875" style="1"/>
    <col min="7169" max="7169" width="7.42578125" style="1" customWidth="1"/>
    <col min="7170" max="7170" width="20.5703125" style="1" customWidth="1"/>
    <col min="7171" max="7171" width="7.42578125" style="1" customWidth="1"/>
    <col min="7172" max="7172" width="7.28515625" style="1" customWidth="1"/>
    <col min="7173" max="7173" width="6.28515625" style="1" customWidth="1"/>
    <col min="7174" max="7174" width="6.5703125" style="1" customWidth="1"/>
    <col min="7175" max="7175" width="6" style="1" customWidth="1"/>
    <col min="7176" max="7177" width="6.28515625" style="1" customWidth="1"/>
    <col min="7178" max="7178" width="5.7109375" style="1" customWidth="1"/>
    <col min="7179" max="7179" width="6.28515625" style="1" customWidth="1"/>
    <col min="7180" max="7180" width="5.85546875" style="1" customWidth="1"/>
    <col min="7181" max="7181" width="6.140625" style="1" customWidth="1"/>
    <col min="7182" max="7182" width="6.5703125" style="1" customWidth="1"/>
    <col min="7183" max="7183" width="5.85546875" style="1" customWidth="1"/>
    <col min="7184" max="7184" width="6" style="1" customWidth="1"/>
    <col min="7185" max="7185" width="4.7109375" style="1" customWidth="1"/>
    <col min="7186" max="7186" width="5.7109375" style="1" customWidth="1"/>
    <col min="7187" max="7187" width="5.28515625" style="1" customWidth="1"/>
    <col min="7188" max="7188" width="5" style="1" customWidth="1"/>
    <col min="7189" max="7189" width="4.7109375" style="1" customWidth="1"/>
    <col min="7190" max="7190" width="5.28515625" style="1" customWidth="1"/>
    <col min="7191" max="7191" width="5.7109375" style="1" customWidth="1"/>
    <col min="7192" max="7192" width="6.28515625" style="1" customWidth="1"/>
    <col min="7193" max="7193" width="4.7109375" style="1" customWidth="1"/>
    <col min="7194" max="7194" width="5.28515625" style="1" customWidth="1"/>
    <col min="7195" max="7195" width="5.5703125" style="1" customWidth="1"/>
    <col min="7196" max="7196" width="5.7109375" style="1" customWidth="1"/>
    <col min="7197" max="7197" width="5.42578125" style="1" customWidth="1"/>
    <col min="7198" max="7198" width="5.28515625" style="1" customWidth="1"/>
    <col min="7199" max="7424" width="8.85546875" style="1"/>
    <col min="7425" max="7425" width="7.42578125" style="1" customWidth="1"/>
    <col min="7426" max="7426" width="20.5703125" style="1" customWidth="1"/>
    <col min="7427" max="7427" width="7.42578125" style="1" customWidth="1"/>
    <col min="7428" max="7428" width="7.28515625" style="1" customWidth="1"/>
    <col min="7429" max="7429" width="6.28515625" style="1" customWidth="1"/>
    <col min="7430" max="7430" width="6.5703125" style="1" customWidth="1"/>
    <col min="7431" max="7431" width="6" style="1" customWidth="1"/>
    <col min="7432" max="7433" width="6.28515625" style="1" customWidth="1"/>
    <col min="7434" max="7434" width="5.7109375" style="1" customWidth="1"/>
    <col min="7435" max="7435" width="6.28515625" style="1" customWidth="1"/>
    <col min="7436" max="7436" width="5.85546875" style="1" customWidth="1"/>
    <col min="7437" max="7437" width="6.140625" style="1" customWidth="1"/>
    <col min="7438" max="7438" width="6.5703125" style="1" customWidth="1"/>
    <col min="7439" max="7439" width="5.85546875" style="1" customWidth="1"/>
    <col min="7440" max="7440" width="6" style="1" customWidth="1"/>
    <col min="7441" max="7441" width="4.7109375" style="1" customWidth="1"/>
    <col min="7442" max="7442" width="5.7109375" style="1" customWidth="1"/>
    <col min="7443" max="7443" width="5.28515625" style="1" customWidth="1"/>
    <col min="7444" max="7444" width="5" style="1" customWidth="1"/>
    <col min="7445" max="7445" width="4.7109375" style="1" customWidth="1"/>
    <col min="7446" max="7446" width="5.28515625" style="1" customWidth="1"/>
    <col min="7447" max="7447" width="5.7109375" style="1" customWidth="1"/>
    <col min="7448" max="7448" width="6.28515625" style="1" customWidth="1"/>
    <col min="7449" max="7449" width="4.7109375" style="1" customWidth="1"/>
    <col min="7450" max="7450" width="5.28515625" style="1" customWidth="1"/>
    <col min="7451" max="7451" width="5.5703125" style="1" customWidth="1"/>
    <col min="7452" max="7452" width="5.7109375" style="1" customWidth="1"/>
    <col min="7453" max="7453" width="5.42578125" style="1" customWidth="1"/>
    <col min="7454" max="7454" width="5.28515625" style="1" customWidth="1"/>
    <col min="7455" max="7680" width="8.85546875" style="1"/>
    <col min="7681" max="7681" width="7.42578125" style="1" customWidth="1"/>
    <col min="7682" max="7682" width="20.5703125" style="1" customWidth="1"/>
    <col min="7683" max="7683" width="7.42578125" style="1" customWidth="1"/>
    <col min="7684" max="7684" width="7.28515625" style="1" customWidth="1"/>
    <col min="7685" max="7685" width="6.28515625" style="1" customWidth="1"/>
    <col min="7686" max="7686" width="6.5703125" style="1" customWidth="1"/>
    <col min="7687" max="7687" width="6" style="1" customWidth="1"/>
    <col min="7688" max="7689" width="6.28515625" style="1" customWidth="1"/>
    <col min="7690" max="7690" width="5.7109375" style="1" customWidth="1"/>
    <col min="7691" max="7691" width="6.28515625" style="1" customWidth="1"/>
    <col min="7692" max="7692" width="5.85546875" style="1" customWidth="1"/>
    <col min="7693" max="7693" width="6.140625" style="1" customWidth="1"/>
    <col min="7694" max="7694" width="6.5703125" style="1" customWidth="1"/>
    <col min="7695" max="7695" width="5.85546875" style="1" customWidth="1"/>
    <col min="7696" max="7696" width="6" style="1" customWidth="1"/>
    <col min="7697" max="7697" width="4.7109375" style="1" customWidth="1"/>
    <col min="7698" max="7698" width="5.7109375" style="1" customWidth="1"/>
    <col min="7699" max="7699" width="5.28515625" style="1" customWidth="1"/>
    <col min="7700" max="7700" width="5" style="1" customWidth="1"/>
    <col min="7701" max="7701" width="4.7109375" style="1" customWidth="1"/>
    <col min="7702" max="7702" width="5.28515625" style="1" customWidth="1"/>
    <col min="7703" max="7703" width="5.7109375" style="1" customWidth="1"/>
    <col min="7704" max="7704" width="6.28515625" style="1" customWidth="1"/>
    <col min="7705" max="7705" width="4.7109375" style="1" customWidth="1"/>
    <col min="7706" max="7706" width="5.28515625" style="1" customWidth="1"/>
    <col min="7707" max="7707" width="5.5703125" style="1" customWidth="1"/>
    <col min="7708" max="7708" width="5.7109375" style="1" customWidth="1"/>
    <col min="7709" max="7709" width="5.42578125" style="1" customWidth="1"/>
    <col min="7710" max="7710" width="5.28515625" style="1" customWidth="1"/>
    <col min="7711" max="7936" width="8.85546875" style="1"/>
    <col min="7937" max="7937" width="7.42578125" style="1" customWidth="1"/>
    <col min="7938" max="7938" width="20.5703125" style="1" customWidth="1"/>
    <col min="7939" max="7939" width="7.42578125" style="1" customWidth="1"/>
    <col min="7940" max="7940" width="7.28515625" style="1" customWidth="1"/>
    <col min="7941" max="7941" width="6.28515625" style="1" customWidth="1"/>
    <col min="7942" max="7942" width="6.5703125" style="1" customWidth="1"/>
    <col min="7943" max="7943" width="6" style="1" customWidth="1"/>
    <col min="7944" max="7945" width="6.28515625" style="1" customWidth="1"/>
    <col min="7946" max="7946" width="5.7109375" style="1" customWidth="1"/>
    <col min="7947" max="7947" width="6.28515625" style="1" customWidth="1"/>
    <col min="7948" max="7948" width="5.85546875" style="1" customWidth="1"/>
    <col min="7949" max="7949" width="6.140625" style="1" customWidth="1"/>
    <col min="7950" max="7950" width="6.5703125" style="1" customWidth="1"/>
    <col min="7951" max="7951" width="5.85546875" style="1" customWidth="1"/>
    <col min="7952" max="7952" width="6" style="1" customWidth="1"/>
    <col min="7953" max="7953" width="4.7109375" style="1" customWidth="1"/>
    <col min="7954" max="7954" width="5.7109375" style="1" customWidth="1"/>
    <col min="7955" max="7955" width="5.28515625" style="1" customWidth="1"/>
    <col min="7956" max="7956" width="5" style="1" customWidth="1"/>
    <col min="7957" max="7957" width="4.7109375" style="1" customWidth="1"/>
    <col min="7958" max="7958" width="5.28515625" style="1" customWidth="1"/>
    <col min="7959" max="7959" width="5.7109375" style="1" customWidth="1"/>
    <col min="7960" max="7960" width="6.28515625" style="1" customWidth="1"/>
    <col min="7961" max="7961" width="4.7109375" style="1" customWidth="1"/>
    <col min="7962" max="7962" width="5.28515625" style="1" customWidth="1"/>
    <col min="7963" max="7963" width="5.5703125" style="1" customWidth="1"/>
    <col min="7964" max="7964" width="5.7109375" style="1" customWidth="1"/>
    <col min="7965" max="7965" width="5.42578125" style="1" customWidth="1"/>
    <col min="7966" max="7966" width="5.28515625" style="1" customWidth="1"/>
    <col min="7967" max="8192" width="8.85546875" style="1"/>
    <col min="8193" max="8193" width="7.42578125" style="1" customWidth="1"/>
    <col min="8194" max="8194" width="20.5703125" style="1" customWidth="1"/>
    <col min="8195" max="8195" width="7.42578125" style="1" customWidth="1"/>
    <col min="8196" max="8196" width="7.28515625" style="1" customWidth="1"/>
    <col min="8197" max="8197" width="6.28515625" style="1" customWidth="1"/>
    <col min="8198" max="8198" width="6.5703125" style="1" customWidth="1"/>
    <col min="8199" max="8199" width="6" style="1" customWidth="1"/>
    <col min="8200" max="8201" width="6.28515625" style="1" customWidth="1"/>
    <col min="8202" max="8202" width="5.7109375" style="1" customWidth="1"/>
    <col min="8203" max="8203" width="6.28515625" style="1" customWidth="1"/>
    <col min="8204" max="8204" width="5.85546875" style="1" customWidth="1"/>
    <col min="8205" max="8205" width="6.140625" style="1" customWidth="1"/>
    <col min="8206" max="8206" width="6.5703125" style="1" customWidth="1"/>
    <col min="8207" max="8207" width="5.85546875" style="1" customWidth="1"/>
    <col min="8208" max="8208" width="6" style="1" customWidth="1"/>
    <col min="8209" max="8209" width="4.7109375" style="1" customWidth="1"/>
    <col min="8210" max="8210" width="5.7109375" style="1" customWidth="1"/>
    <col min="8211" max="8211" width="5.28515625" style="1" customWidth="1"/>
    <col min="8212" max="8212" width="5" style="1" customWidth="1"/>
    <col min="8213" max="8213" width="4.7109375" style="1" customWidth="1"/>
    <col min="8214" max="8214" width="5.28515625" style="1" customWidth="1"/>
    <col min="8215" max="8215" width="5.7109375" style="1" customWidth="1"/>
    <col min="8216" max="8216" width="6.28515625" style="1" customWidth="1"/>
    <col min="8217" max="8217" width="4.7109375" style="1" customWidth="1"/>
    <col min="8218" max="8218" width="5.28515625" style="1" customWidth="1"/>
    <col min="8219" max="8219" width="5.5703125" style="1" customWidth="1"/>
    <col min="8220" max="8220" width="5.7109375" style="1" customWidth="1"/>
    <col min="8221" max="8221" width="5.42578125" style="1" customWidth="1"/>
    <col min="8222" max="8222" width="5.28515625" style="1" customWidth="1"/>
    <col min="8223" max="8448" width="8.85546875" style="1"/>
    <col min="8449" max="8449" width="7.42578125" style="1" customWidth="1"/>
    <col min="8450" max="8450" width="20.5703125" style="1" customWidth="1"/>
    <col min="8451" max="8451" width="7.42578125" style="1" customWidth="1"/>
    <col min="8452" max="8452" width="7.28515625" style="1" customWidth="1"/>
    <col min="8453" max="8453" width="6.28515625" style="1" customWidth="1"/>
    <col min="8454" max="8454" width="6.5703125" style="1" customWidth="1"/>
    <col min="8455" max="8455" width="6" style="1" customWidth="1"/>
    <col min="8456" max="8457" width="6.28515625" style="1" customWidth="1"/>
    <col min="8458" max="8458" width="5.7109375" style="1" customWidth="1"/>
    <col min="8459" max="8459" width="6.28515625" style="1" customWidth="1"/>
    <col min="8460" max="8460" width="5.85546875" style="1" customWidth="1"/>
    <col min="8461" max="8461" width="6.140625" style="1" customWidth="1"/>
    <col min="8462" max="8462" width="6.5703125" style="1" customWidth="1"/>
    <col min="8463" max="8463" width="5.85546875" style="1" customWidth="1"/>
    <col min="8464" max="8464" width="6" style="1" customWidth="1"/>
    <col min="8465" max="8465" width="4.7109375" style="1" customWidth="1"/>
    <col min="8466" max="8466" width="5.7109375" style="1" customWidth="1"/>
    <col min="8467" max="8467" width="5.28515625" style="1" customWidth="1"/>
    <col min="8468" max="8468" width="5" style="1" customWidth="1"/>
    <col min="8469" max="8469" width="4.7109375" style="1" customWidth="1"/>
    <col min="8470" max="8470" width="5.28515625" style="1" customWidth="1"/>
    <col min="8471" max="8471" width="5.7109375" style="1" customWidth="1"/>
    <col min="8472" max="8472" width="6.28515625" style="1" customWidth="1"/>
    <col min="8473" max="8473" width="4.7109375" style="1" customWidth="1"/>
    <col min="8474" max="8474" width="5.28515625" style="1" customWidth="1"/>
    <col min="8475" max="8475" width="5.5703125" style="1" customWidth="1"/>
    <col min="8476" max="8476" width="5.7109375" style="1" customWidth="1"/>
    <col min="8477" max="8477" width="5.42578125" style="1" customWidth="1"/>
    <col min="8478" max="8478" width="5.28515625" style="1" customWidth="1"/>
    <col min="8479" max="8704" width="8.85546875" style="1"/>
    <col min="8705" max="8705" width="7.42578125" style="1" customWidth="1"/>
    <col min="8706" max="8706" width="20.5703125" style="1" customWidth="1"/>
    <col min="8707" max="8707" width="7.42578125" style="1" customWidth="1"/>
    <col min="8708" max="8708" width="7.28515625" style="1" customWidth="1"/>
    <col min="8709" max="8709" width="6.28515625" style="1" customWidth="1"/>
    <col min="8710" max="8710" width="6.5703125" style="1" customWidth="1"/>
    <col min="8711" max="8711" width="6" style="1" customWidth="1"/>
    <col min="8712" max="8713" width="6.28515625" style="1" customWidth="1"/>
    <col min="8714" max="8714" width="5.7109375" style="1" customWidth="1"/>
    <col min="8715" max="8715" width="6.28515625" style="1" customWidth="1"/>
    <col min="8716" max="8716" width="5.85546875" style="1" customWidth="1"/>
    <col min="8717" max="8717" width="6.140625" style="1" customWidth="1"/>
    <col min="8718" max="8718" width="6.5703125" style="1" customWidth="1"/>
    <col min="8719" max="8719" width="5.85546875" style="1" customWidth="1"/>
    <col min="8720" max="8720" width="6" style="1" customWidth="1"/>
    <col min="8721" max="8721" width="4.7109375" style="1" customWidth="1"/>
    <col min="8722" max="8722" width="5.7109375" style="1" customWidth="1"/>
    <col min="8723" max="8723" width="5.28515625" style="1" customWidth="1"/>
    <col min="8724" max="8724" width="5" style="1" customWidth="1"/>
    <col min="8725" max="8725" width="4.7109375" style="1" customWidth="1"/>
    <col min="8726" max="8726" width="5.28515625" style="1" customWidth="1"/>
    <col min="8727" max="8727" width="5.7109375" style="1" customWidth="1"/>
    <col min="8728" max="8728" width="6.28515625" style="1" customWidth="1"/>
    <col min="8729" max="8729" width="4.7109375" style="1" customWidth="1"/>
    <col min="8730" max="8730" width="5.28515625" style="1" customWidth="1"/>
    <col min="8731" max="8731" width="5.5703125" style="1" customWidth="1"/>
    <col min="8732" max="8732" width="5.7109375" style="1" customWidth="1"/>
    <col min="8733" max="8733" width="5.42578125" style="1" customWidth="1"/>
    <col min="8734" max="8734" width="5.28515625" style="1" customWidth="1"/>
    <col min="8735" max="8960" width="8.85546875" style="1"/>
    <col min="8961" max="8961" width="7.42578125" style="1" customWidth="1"/>
    <col min="8962" max="8962" width="20.5703125" style="1" customWidth="1"/>
    <col min="8963" max="8963" width="7.42578125" style="1" customWidth="1"/>
    <col min="8964" max="8964" width="7.28515625" style="1" customWidth="1"/>
    <col min="8965" max="8965" width="6.28515625" style="1" customWidth="1"/>
    <col min="8966" max="8966" width="6.5703125" style="1" customWidth="1"/>
    <col min="8967" max="8967" width="6" style="1" customWidth="1"/>
    <col min="8968" max="8969" width="6.28515625" style="1" customWidth="1"/>
    <col min="8970" max="8970" width="5.7109375" style="1" customWidth="1"/>
    <col min="8971" max="8971" width="6.28515625" style="1" customWidth="1"/>
    <col min="8972" max="8972" width="5.85546875" style="1" customWidth="1"/>
    <col min="8973" max="8973" width="6.140625" style="1" customWidth="1"/>
    <col min="8974" max="8974" width="6.5703125" style="1" customWidth="1"/>
    <col min="8975" max="8975" width="5.85546875" style="1" customWidth="1"/>
    <col min="8976" max="8976" width="6" style="1" customWidth="1"/>
    <col min="8977" max="8977" width="4.7109375" style="1" customWidth="1"/>
    <col min="8978" max="8978" width="5.7109375" style="1" customWidth="1"/>
    <col min="8979" max="8979" width="5.28515625" style="1" customWidth="1"/>
    <col min="8980" max="8980" width="5" style="1" customWidth="1"/>
    <col min="8981" max="8981" width="4.7109375" style="1" customWidth="1"/>
    <col min="8982" max="8982" width="5.28515625" style="1" customWidth="1"/>
    <col min="8983" max="8983" width="5.7109375" style="1" customWidth="1"/>
    <col min="8984" max="8984" width="6.28515625" style="1" customWidth="1"/>
    <col min="8985" max="8985" width="4.7109375" style="1" customWidth="1"/>
    <col min="8986" max="8986" width="5.28515625" style="1" customWidth="1"/>
    <col min="8987" max="8987" width="5.5703125" style="1" customWidth="1"/>
    <col min="8988" max="8988" width="5.7109375" style="1" customWidth="1"/>
    <col min="8989" max="8989" width="5.42578125" style="1" customWidth="1"/>
    <col min="8990" max="8990" width="5.28515625" style="1" customWidth="1"/>
    <col min="8991" max="9216" width="8.85546875" style="1"/>
    <col min="9217" max="9217" width="7.42578125" style="1" customWidth="1"/>
    <col min="9218" max="9218" width="20.5703125" style="1" customWidth="1"/>
    <col min="9219" max="9219" width="7.42578125" style="1" customWidth="1"/>
    <col min="9220" max="9220" width="7.28515625" style="1" customWidth="1"/>
    <col min="9221" max="9221" width="6.28515625" style="1" customWidth="1"/>
    <col min="9222" max="9222" width="6.5703125" style="1" customWidth="1"/>
    <col min="9223" max="9223" width="6" style="1" customWidth="1"/>
    <col min="9224" max="9225" width="6.28515625" style="1" customWidth="1"/>
    <col min="9226" max="9226" width="5.7109375" style="1" customWidth="1"/>
    <col min="9227" max="9227" width="6.28515625" style="1" customWidth="1"/>
    <col min="9228" max="9228" width="5.85546875" style="1" customWidth="1"/>
    <col min="9229" max="9229" width="6.140625" style="1" customWidth="1"/>
    <col min="9230" max="9230" width="6.5703125" style="1" customWidth="1"/>
    <col min="9231" max="9231" width="5.85546875" style="1" customWidth="1"/>
    <col min="9232" max="9232" width="6" style="1" customWidth="1"/>
    <col min="9233" max="9233" width="4.7109375" style="1" customWidth="1"/>
    <col min="9234" max="9234" width="5.7109375" style="1" customWidth="1"/>
    <col min="9235" max="9235" width="5.28515625" style="1" customWidth="1"/>
    <col min="9236" max="9236" width="5" style="1" customWidth="1"/>
    <col min="9237" max="9237" width="4.7109375" style="1" customWidth="1"/>
    <col min="9238" max="9238" width="5.28515625" style="1" customWidth="1"/>
    <col min="9239" max="9239" width="5.7109375" style="1" customWidth="1"/>
    <col min="9240" max="9240" width="6.28515625" style="1" customWidth="1"/>
    <col min="9241" max="9241" width="4.7109375" style="1" customWidth="1"/>
    <col min="9242" max="9242" width="5.28515625" style="1" customWidth="1"/>
    <col min="9243" max="9243" width="5.5703125" style="1" customWidth="1"/>
    <col min="9244" max="9244" width="5.7109375" style="1" customWidth="1"/>
    <col min="9245" max="9245" width="5.42578125" style="1" customWidth="1"/>
    <col min="9246" max="9246" width="5.28515625" style="1" customWidth="1"/>
    <col min="9247" max="9472" width="8.85546875" style="1"/>
    <col min="9473" max="9473" width="7.42578125" style="1" customWidth="1"/>
    <col min="9474" max="9474" width="20.5703125" style="1" customWidth="1"/>
    <col min="9475" max="9475" width="7.42578125" style="1" customWidth="1"/>
    <col min="9476" max="9476" width="7.28515625" style="1" customWidth="1"/>
    <col min="9477" max="9477" width="6.28515625" style="1" customWidth="1"/>
    <col min="9478" max="9478" width="6.5703125" style="1" customWidth="1"/>
    <col min="9479" max="9479" width="6" style="1" customWidth="1"/>
    <col min="9480" max="9481" width="6.28515625" style="1" customWidth="1"/>
    <col min="9482" max="9482" width="5.7109375" style="1" customWidth="1"/>
    <col min="9483" max="9483" width="6.28515625" style="1" customWidth="1"/>
    <col min="9484" max="9484" width="5.85546875" style="1" customWidth="1"/>
    <col min="9485" max="9485" width="6.140625" style="1" customWidth="1"/>
    <col min="9486" max="9486" width="6.5703125" style="1" customWidth="1"/>
    <col min="9487" max="9487" width="5.85546875" style="1" customWidth="1"/>
    <col min="9488" max="9488" width="6" style="1" customWidth="1"/>
    <col min="9489" max="9489" width="4.7109375" style="1" customWidth="1"/>
    <col min="9490" max="9490" width="5.7109375" style="1" customWidth="1"/>
    <col min="9491" max="9491" width="5.28515625" style="1" customWidth="1"/>
    <col min="9492" max="9492" width="5" style="1" customWidth="1"/>
    <col min="9493" max="9493" width="4.7109375" style="1" customWidth="1"/>
    <col min="9494" max="9494" width="5.28515625" style="1" customWidth="1"/>
    <col min="9495" max="9495" width="5.7109375" style="1" customWidth="1"/>
    <col min="9496" max="9496" width="6.28515625" style="1" customWidth="1"/>
    <col min="9497" max="9497" width="4.7109375" style="1" customWidth="1"/>
    <col min="9498" max="9498" width="5.28515625" style="1" customWidth="1"/>
    <col min="9499" max="9499" width="5.5703125" style="1" customWidth="1"/>
    <col min="9500" max="9500" width="5.7109375" style="1" customWidth="1"/>
    <col min="9501" max="9501" width="5.42578125" style="1" customWidth="1"/>
    <col min="9502" max="9502" width="5.28515625" style="1" customWidth="1"/>
    <col min="9503" max="9728" width="8.85546875" style="1"/>
    <col min="9729" max="9729" width="7.42578125" style="1" customWidth="1"/>
    <col min="9730" max="9730" width="20.5703125" style="1" customWidth="1"/>
    <col min="9731" max="9731" width="7.42578125" style="1" customWidth="1"/>
    <col min="9732" max="9732" width="7.28515625" style="1" customWidth="1"/>
    <col min="9733" max="9733" width="6.28515625" style="1" customWidth="1"/>
    <col min="9734" max="9734" width="6.5703125" style="1" customWidth="1"/>
    <col min="9735" max="9735" width="6" style="1" customWidth="1"/>
    <col min="9736" max="9737" width="6.28515625" style="1" customWidth="1"/>
    <col min="9738" max="9738" width="5.7109375" style="1" customWidth="1"/>
    <col min="9739" max="9739" width="6.28515625" style="1" customWidth="1"/>
    <col min="9740" max="9740" width="5.85546875" style="1" customWidth="1"/>
    <col min="9741" max="9741" width="6.140625" style="1" customWidth="1"/>
    <col min="9742" max="9742" width="6.5703125" style="1" customWidth="1"/>
    <col min="9743" max="9743" width="5.85546875" style="1" customWidth="1"/>
    <col min="9744" max="9744" width="6" style="1" customWidth="1"/>
    <col min="9745" max="9745" width="4.7109375" style="1" customWidth="1"/>
    <col min="9746" max="9746" width="5.7109375" style="1" customWidth="1"/>
    <col min="9747" max="9747" width="5.28515625" style="1" customWidth="1"/>
    <col min="9748" max="9748" width="5" style="1" customWidth="1"/>
    <col min="9749" max="9749" width="4.7109375" style="1" customWidth="1"/>
    <col min="9750" max="9750" width="5.28515625" style="1" customWidth="1"/>
    <col min="9751" max="9751" width="5.7109375" style="1" customWidth="1"/>
    <col min="9752" max="9752" width="6.28515625" style="1" customWidth="1"/>
    <col min="9753" max="9753" width="4.7109375" style="1" customWidth="1"/>
    <col min="9754" max="9754" width="5.28515625" style="1" customWidth="1"/>
    <col min="9755" max="9755" width="5.5703125" style="1" customWidth="1"/>
    <col min="9756" max="9756" width="5.7109375" style="1" customWidth="1"/>
    <col min="9757" max="9757" width="5.42578125" style="1" customWidth="1"/>
    <col min="9758" max="9758" width="5.28515625" style="1" customWidth="1"/>
    <col min="9759" max="9984" width="8.85546875" style="1"/>
    <col min="9985" max="9985" width="7.42578125" style="1" customWidth="1"/>
    <col min="9986" max="9986" width="20.5703125" style="1" customWidth="1"/>
    <col min="9987" max="9987" width="7.42578125" style="1" customWidth="1"/>
    <col min="9988" max="9988" width="7.28515625" style="1" customWidth="1"/>
    <col min="9989" max="9989" width="6.28515625" style="1" customWidth="1"/>
    <col min="9990" max="9990" width="6.5703125" style="1" customWidth="1"/>
    <col min="9991" max="9991" width="6" style="1" customWidth="1"/>
    <col min="9992" max="9993" width="6.28515625" style="1" customWidth="1"/>
    <col min="9994" max="9994" width="5.7109375" style="1" customWidth="1"/>
    <col min="9995" max="9995" width="6.28515625" style="1" customWidth="1"/>
    <col min="9996" max="9996" width="5.85546875" style="1" customWidth="1"/>
    <col min="9997" max="9997" width="6.140625" style="1" customWidth="1"/>
    <col min="9998" max="9998" width="6.5703125" style="1" customWidth="1"/>
    <col min="9999" max="9999" width="5.85546875" style="1" customWidth="1"/>
    <col min="10000" max="10000" width="6" style="1" customWidth="1"/>
    <col min="10001" max="10001" width="4.7109375" style="1" customWidth="1"/>
    <col min="10002" max="10002" width="5.7109375" style="1" customWidth="1"/>
    <col min="10003" max="10003" width="5.28515625" style="1" customWidth="1"/>
    <col min="10004" max="10004" width="5" style="1" customWidth="1"/>
    <col min="10005" max="10005" width="4.7109375" style="1" customWidth="1"/>
    <col min="10006" max="10006" width="5.28515625" style="1" customWidth="1"/>
    <col min="10007" max="10007" width="5.7109375" style="1" customWidth="1"/>
    <col min="10008" max="10008" width="6.28515625" style="1" customWidth="1"/>
    <col min="10009" max="10009" width="4.7109375" style="1" customWidth="1"/>
    <col min="10010" max="10010" width="5.28515625" style="1" customWidth="1"/>
    <col min="10011" max="10011" width="5.5703125" style="1" customWidth="1"/>
    <col min="10012" max="10012" width="5.7109375" style="1" customWidth="1"/>
    <col min="10013" max="10013" width="5.42578125" style="1" customWidth="1"/>
    <col min="10014" max="10014" width="5.28515625" style="1" customWidth="1"/>
    <col min="10015" max="10240" width="8.85546875" style="1"/>
    <col min="10241" max="10241" width="7.42578125" style="1" customWidth="1"/>
    <col min="10242" max="10242" width="20.5703125" style="1" customWidth="1"/>
    <col min="10243" max="10243" width="7.42578125" style="1" customWidth="1"/>
    <col min="10244" max="10244" width="7.28515625" style="1" customWidth="1"/>
    <col min="10245" max="10245" width="6.28515625" style="1" customWidth="1"/>
    <col min="10246" max="10246" width="6.5703125" style="1" customWidth="1"/>
    <col min="10247" max="10247" width="6" style="1" customWidth="1"/>
    <col min="10248" max="10249" width="6.28515625" style="1" customWidth="1"/>
    <col min="10250" max="10250" width="5.7109375" style="1" customWidth="1"/>
    <col min="10251" max="10251" width="6.28515625" style="1" customWidth="1"/>
    <col min="10252" max="10252" width="5.85546875" style="1" customWidth="1"/>
    <col min="10253" max="10253" width="6.140625" style="1" customWidth="1"/>
    <col min="10254" max="10254" width="6.5703125" style="1" customWidth="1"/>
    <col min="10255" max="10255" width="5.85546875" style="1" customWidth="1"/>
    <col min="10256" max="10256" width="6" style="1" customWidth="1"/>
    <col min="10257" max="10257" width="4.7109375" style="1" customWidth="1"/>
    <col min="10258" max="10258" width="5.7109375" style="1" customWidth="1"/>
    <col min="10259" max="10259" width="5.28515625" style="1" customWidth="1"/>
    <col min="10260" max="10260" width="5" style="1" customWidth="1"/>
    <col min="10261" max="10261" width="4.7109375" style="1" customWidth="1"/>
    <col min="10262" max="10262" width="5.28515625" style="1" customWidth="1"/>
    <col min="10263" max="10263" width="5.7109375" style="1" customWidth="1"/>
    <col min="10264" max="10264" width="6.28515625" style="1" customWidth="1"/>
    <col min="10265" max="10265" width="4.7109375" style="1" customWidth="1"/>
    <col min="10266" max="10266" width="5.28515625" style="1" customWidth="1"/>
    <col min="10267" max="10267" width="5.5703125" style="1" customWidth="1"/>
    <col min="10268" max="10268" width="5.7109375" style="1" customWidth="1"/>
    <col min="10269" max="10269" width="5.42578125" style="1" customWidth="1"/>
    <col min="10270" max="10270" width="5.28515625" style="1" customWidth="1"/>
    <col min="10271" max="10496" width="8.85546875" style="1"/>
    <col min="10497" max="10497" width="7.42578125" style="1" customWidth="1"/>
    <col min="10498" max="10498" width="20.5703125" style="1" customWidth="1"/>
    <col min="10499" max="10499" width="7.42578125" style="1" customWidth="1"/>
    <col min="10500" max="10500" width="7.28515625" style="1" customWidth="1"/>
    <col min="10501" max="10501" width="6.28515625" style="1" customWidth="1"/>
    <col min="10502" max="10502" width="6.5703125" style="1" customWidth="1"/>
    <col min="10503" max="10503" width="6" style="1" customWidth="1"/>
    <col min="10504" max="10505" width="6.28515625" style="1" customWidth="1"/>
    <col min="10506" max="10506" width="5.7109375" style="1" customWidth="1"/>
    <col min="10507" max="10507" width="6.28515625" style="1" customWidth="1"/>
    <col min="10508" max="10508" width="5.85546875" style="1" customWidth="1"/>
    <col min="10509" max="10509" width="6.140625" style="1" customWidth="1"/>
    <col min="10510" max="10510" width="6.5703125" style="1" customWidth="1"/>
    <col min="10511" max="10511" width="5.85546875" style="1" customWidth="1"/>
    <col min="10512" max="10512" width="6" style="1" customWidth="1"/>
    <col min="10513" max="10513" width="4.7109375" style="1" customWidth="1"/>
    <col min="10514" max="10514" width="5.7109375" style="1" customWidth="1"/>
    <col min="10515" max="10515" width="5.28515625" style="1" customWidth="1"/>
    <col min="10516" max="10516" width="5" style="1" customWidth="1"/>
    <col min="10517" max="10517" width="4.7109375" style="1" customWidth="1"/>
    <col min="10518" max="10518" width="5.28515625" style="1" customWidth="1"/>
    <col min="10519" max="10519" width="5.7109375" style="1" customWidth="1"/>
    <col min="10520" max="10520" width="6.28515625" style="1" customWidth="1"/>
    <col min="10521" max="10521" width="4.7109375" style="1" customWidth="1"/>
    <col min="10522" max="10522" width="5.28515625" style="1" customWidth="1"/>
    <col min="10523" max="10523" width="5.5703125" style="1" customWidth="1"/>
    <col min="10524" max="10524" width="5.7109375" style="1" customWidth="1"/>
    <col min="10525" max="10525" width="5.42578125" style="1" customWidth="1"/>
    <col min="10526" max="10526" width="5.28515625" style="1" customWidth="1"/>
    <col min="10527" max="10752" width="8.85546875" style="1"/>
    <col min="10753" max="10753" width="7.42578125" style="1" customWidth="1"/>
    <col min="10754" max="10754" width="20.5703125" style="1" customWidth="1"/>
    <col min="10755" max="10755" width="7.42578125" style="1" customWidth="1"/>
    <col min="10756" max="10756" width="7.28515625" style="1" customWidth="1"/>
    <col min="10757" max="10757" width="6.28515625" style="1" customWidth="1"/>
    <col min="10758" max="10758" width="6.5703125" style="1" customWidth="1"/>
    <col min="10759" max="10759" width="6" style="1" customWidth="1"/>
    <col min="10760" max="10761" width="6.28515625" style="1" customWidth="1"/>
    <col min="10762" max="10762" width="5.7109375" style="1" customWidth="1"/>
    <col min="10763" max="10763" width="6.28515625" style="1" customWidth="1"/>
    <col min="10764" max="10764" width="5.85546875" style="1" customWidth="1"/>
    <col min="10765" max="10765" width="6.140625" style="1" customWidth="1"/>
    <col min="10766" max="10766" width="6.5703125" style="1" customWidth="1"/>
    <col min="10767" max="10767" width="5.85546875" style="1" customWidth="1"/>
    <col min="10768" max="10768" width="6" style="1" customWidth="1"/>
    <col min="10769" max="10769" width="4.7109375" style="1" customWidth="1"/>
    <col min="10770" max="10770" width="5.7109375" style="1" customWidth="1"/>
    <col min="10771" max="10771" width="5.28515625" style="1" customWidth="1"/>
    <col min="10772" max="10772" width="5" style="1" customWidth="1"/>
    <col min="10773" max="10773" width="4.7109375" style="1" customWidth="1"/>
    <col min="10774" max="10774" width="5.28515625" style="1" customWidth="1"/>
    <col min="10775" max="10775" width="5.7109375" style="1" customWidth="1"/>
    <col min="10776" max="10776" width="6.28515625" style="1" customWidth="1"/>
    <col min="10777" max="10777" width="4.7109375" style="1" customWidth="1"/>
    <col min="10778" max="10778" width="5.28515625" style="1" customWidth="1"/>
    <col min="10779" max="10779" width="5.5703125" style="1" customWidth="1"/>
    <col min="10780" max="10780" width="5.7109375" style="1" customWidth="1"/>
    <col min="10781" max="10781" width="5.42578125" style="1" customWidth="1"/>
    <col min="10782" max="10782" width="5.28515625" style="1" customWidth="1"/>
    <col min="10783" max="11008" width="8.85546875" style="1"/>
    <col min="11009" max="11009" width="7.42578125" style="1" customWidth="1"/>
    <col min="11010" max="11010" width="20.5703125" style="1" customWidth="1"/>
    <col min="11011" max="11011" width="7.42578125" style="1" customWidth="1"/>
    <col min="11012" max="11012" width="7.28515625" style="1" customWidth="1"/>
    <col min="11013" max="11013" width="6.28515625" style="1" customWidth="1"/>
    <col min="11014" max="11014" width="6.5703125" style="1" customWidth="1"/>
    <col min="11015" max="11015" width="6" style="1" customWidth="1"/>
    <col min="11016" max="11017" width="6.28515625" style="1" customWidth="1"/>
    <col min="11018" max="11018" width="5.7109375" style="1" customWidth="1"/>
    <col min="11019" max="11019" width="6.28515625" style="1" customWidth="1"/>
    <col min="11020" max="11020" width="5.85546875" style="1" customWidth="1"/>
    <col min="11021" max="11021" width="6.140625" style="1" customWidth="1"/>
    <col min="11022" max="11022" width="6.5703125" style="1" customWidth="1"/>
    <col min="11023" max="11023" width="5.85546875" style="1" customWidth="1"/>
    <col min="11024" max="11024" width="6" style="1" customWidth="1"/>
    <col min="11025" max="11025" width="4.7109375" style="1" customWidth="1"/>
    <col min="11026" max="11026" width="5.7109375" style="1" customWidth="1"/>
    <col min="11027" max="11027" width="5.28515625" style="1" customWidth="1"/>
    <col min="11028" max="11028" width="5" style="1" customWidth="1"/>
    <col min="11029" max="11029" width="4.7109375" style="1" customWidth="1"/>
    <col min="11030" max="11030" width="5.28515625" style="1" customWidth="1"/>
    <col min="11031" max="11031" width="5.7109375" style="1" customWidth="1"/>
    <col min="11032" max="11032" width="6.28515625" style="1" customWidth="1"/>
    <col min="11033" max="11033" width="4.7109375" style="1" customWidth="1"/>
    <col min="11034" max="11034" width="5.28515625" style="1" customWidth="1"/>
    <col min="11035" max="11035" width="5.5703125" style="1" customWidth="1"/>
    <col min="11036" max="11036" width="5.7109375" style="1" customWidth="1"/>
    <col min="11037" max="11037" width="5.42578125" style="1" customWidth="1"/>
    <col min="11038" max="11038" width="5.28515625" style="1" customWidth="1"/>
    <col min="11039" max="11264" width="8.85546875" style="1"/>
    <col min="11265" max="11265" width="7.42578125" style="1" customWidth="1"/>
    <col min="11266" max="11266" width="20.5703125" style="1" customWidth="1"/>
    <col min="11267" max="11267" width="7.42578125" style="1" customWidth="1"/>
    <col min="11268" max="11268" width="7.28515625" style="1" customWidth="1"/>
    <col min="11269" max="11269" width="6.28515625" style="1" customWidth="1"/>
    <col min="11270" max="11270" width="6.5703125" style="1" customWidth="1"/>
    <col min="11271" max="11271" width="6" style="1" customWidth="1"/>
    <col min="11272" max="11273" width="6.28515625" style="1" customWidth="1"/>
    <col min="11274" max="11274" width="5.7109375" style="1" customWidth="1"/>
    <col min="11275" max="11275" width="6.28515625" style="1" customWidth="1"/>
    <col min="11276" max="11276" width="5.85546875" style="1" customWidth="1"/>
    <col min="11277" max="11277" width="6.140625" style="1" customWidth="1"/>
    <col min="11278" max="11278" width="6.5703125" style="1" customWidth="1"/>
    <col min="11279" max="11279" width="5.85546875" style="1" customWidth="1"/>
    <col min="11280" max="11280" width="6" style="1" customWidth="1"/>
    <col min="11281" max="11281" width="4.7109375" style="1" customWidth="1"/>
    <col min="11282" max="11282" width="5.7109375" style="1" customWidth="1"/>
    <col min="11283" max="11283" width="5.28515625" style="1" customWidth="1"/>
    <col min="11284" max="11284" width="5" style="1" customWidth="1"/>
    <col min="11285" max="11285" width="4.7109375" style="1" customWidth="1"/>
    <col min="11286" max="11286" width="5.28515625" style="1" customWidth="1"/>
    <col min="11287" max="11287" width="5.7109375" style="1" customWidth="1"/>
    <col min="11288" max="11288" width="6.28515625" style="1" customWidth="1"/>
    <col min="11289" max="11289" width="4.7109375" style="1" customWidth="1"/>
    <col min="11290" max="11290" width="5.28515625" style="1" customWidth="1"/>
    <col min="11291" max="11291" width="5.5703125" style="1" customWidth="1"/>
    <col min="11292" max="11292" width="5.7109375" style="1" customWidth="1"/>
    <col min="11293" max="11293" width="5.42578125" style="1" customWidth="1"/>
    <col min="11294" max="11294" width="5.28515625" style="1" customWidth="1"/>
    <col min="11295" max="11520" width="8.85546875" style="1"/>
    <col min="11521" max="11521" width="7.42578125" style="1" customWidth="1"/>
    <col min="11522" max="11522" width="20.5703125" style="1" customWidth="1"/>
    <col min="11523" max="11523" width="7.42578125" style="1" customWidth="1"/>
    <col min="11524" max="11524" width="7.28515625" style="1" customWidth="1"/>
    <col min="11525" max="11525" width="6.28515625" style="1" customWidth="1"/>
    <col min="11526" max="11526" width="6.5703125" style="1" customWidth="1"/>
    <col min="11527" max="11527" width="6" style="1" customWidth="1"/>
    <col min="11528" max="11529" width="6.28515625" style="1" customWidth="1"/>
    <col min="11530" max="11530" width="5.7109375" style="1" customWidth="1"/>
    <col min="11531" max="11531" width="6.28515625" style="1" customWidth="1"/>
    <col min="11532" max="11532" width="5.85546875" style="1" customWidth="1"/>
    <col min="11533" max="11533" width="6.140625" style="1" customWidth="1"/>
    <col min="11534" max="11534" width="6.5703125" style="1" customWidth="1"/>
    <col min="11535" max="11535" width="5.85546875" style="1" customWidth="1"/>
    <col min="11536" max="11536" width="6" style="1" customWidth="1"/>
    <col min="11537" max="11537" width="4.7109375" style="1" customWidth="1"/>
    <col min="11538" max="11538" width="5.7109375" style="1" customWidth="1"/>
    <col min="11539" max="11539" width="5.28515625" style="1" customWidth="1"/>
    <col min="11540" max="11540" width="5" style="1" customWidth="1"/>
    <col min="11541" max="11541" width="4.7109375" style="1" customWidth="1"/>
    <col min="11542" max="11542" width="5.28515625" style="1" customWidth="1"/>
    <col min="11543" max="11543" width="5.7109375" style="1" customWidth="1"/>
    <col min="11544" max="11544" width="6.28515625" style="1" customWidth="1"/>
    <col min="11545" max="11545" width="4.7109375" style="1" customWidth="1"/>
    <col min="11546" max="11546" width="5.28515625" style="1" customWidth="1"/>
    <col min="11547" max="11547" width="5.5703125" style="1" customWidth="1"/>
    <col min="11548" max="11548" width="5.7109375" style="1" customWidth="1"/>
    <col min="11549" max="11549" width="5.42578125" style="1" customWidth="1"/>
    <col min="11550" max="11550" width="5.28515625" style="1" customWidth="1"/>
    <col min="11551" max="11776" width="8.85546875" style="1"/>
    <col min="11777" max="11777" width="7.42578125" style="1" customWidth="1"/>
    <col min="11778" max="11778" width="20.5703125" style="1" customWidth="1"/>
    <col min="11779" max="11779" width="7.42578125" style="1" customWidth="1"/>
    <col min="11780" max="11780" width="7.28515625" style="1" customWidth="1"/>
    <col min="11781" max="11781" width="6.28515625" style="1" customWidth="1"/>
    <col min="11782" max="11782" width="6.5703125" style="1" customWidth="1"/>
    <col min="11783" max="11783" width="6" style="1" customWidth="1"/>
    <col min="11784" max="11785" width="6.28515625" style="1" customWidth="1"/>
    <col min="11786" max="11786" width="5.7109375" style="1" customWidth="1"/>
    <col min="11787" max="11787" width="6.28515625" style="1" customWidth="1"/>
    <col min="11788" max="11788" width="5.85546875" style="1" customWidth="1"/>
    <col min="11789" max="11789" width="6.140625" style="1" customWidth="1"/>
    <col min="11790" max="11790" width="6.5703125" style="1" customWidth="1"/>
    <col min="11791" max="11791" width="5.85546875" style="1" customWidth="1"/>
    <col min="11792" max="11792" width="6" style="1" customWidth="1"/>
    <col min="11793" max="11793" width="4.7109375" style="1" customWidth="1"/>
    <col min="11794" max="11794" width="5.7109375" style="1" customWidth="1"/>
    <col min="11795" max="11795" width="5.28515625" style="1" customWidth="1"/>
    <col min="11796" max="11796" width="5" style="1" customWidth="1"/>
    <col min="11797" max="11797" width="4.7109375" style="1" customWidth="1"/>
    <col min="11798" max="11798" width="5.28515625" style="1" customWidth="1"/>
    <col min="11799" max="11799" width="5.7109375" style="1" customWidth="1"/>
    <col min="11800" max="11800" width="6.28515625" style="1" customWidth="1"/>
    <col min="11801" max="11801" width="4.7109375" style="1" customWidth="1"/>
    <col min="11802" max="11802" width="5.28515625" style="1" customWidth="1"/>
    <col min="11803" max="11803" width="5.5703125" style="1" customWidth="1"/>
    <col min="11804" max="11804" width="5.7109375" style="1" customWidth="1"/>
    <col min="11805" max="11805" width="5.42578125" style="1" customWidth="1"/>
    <col min="11806" max="11806" width="5.28515625" style="1" customWidth="1"/>
    <col min="11807" max="12032" width="8.85546875" style="1"/>
    <col min="12033" max="12033" width="7.42578125" style="1" customWidth="1"/>
    <col min="12034" max="12034" width="20.5703125" style="1" customWidth="1"/>
    <col min="12035" max="12035" width="7.42578125" style="1" customWidth="1"/>
    <col min="12036" max="12036" width="7.28515625" style="1" customWidth="1"/>
    <col min="12037" max="12037" width="6.28515625" style="1" customWidth="1"/>
    <col min="12038" max="12038" width="6.5703125" style="1" customWidth="1"/>
    <col min="12039" max="12039" width="6" style="1" customWidth="1"/>
    <col min="12040" max="12041" width="6.28515625" style="1" customWidth="1"/>
    <col min="12042" max="12042" width="5.7109375" style="1" customWidth="1"/>
    <col min="12043" max="12043" width="6.28515625" style="1" customWidth="1"/>
    <col min="12044" max="12044" width="5.85546875" style="1" customWidth="1"/>
    <col min="12045" max="12045" width="6.140625" style="1" customWidth="1"/>
    <col min="12046" max="12046" width="6.5703125" style="1" customWidth="1"/>
    <col min="12047" max="12047" width="5.85546875" style="1" customWidth="1"/>
    <col min="12048" max="12048" width="6" style="1" customWidth="1"/>
    <col min="12049" max="12049" width="4.7109375" style="1" customWidth="1"/>
    <col min="12050" max="12050" width="5.7109375" style="1" customWidth="1"/>
    <col min="12051" max="12051" width="5.28515625" style="1" customWidth="1"/>
    <col min="12052" max="12052" width="5" style="1" customWidth="1"/>
    <col min="12053" max="12053" width="4.7109375" style="1" customWidth="1"/>
    <col min="12054" max="12054" width="5.28515625" style="1" customWidth="1"/>
    <col min="12055" max="12055" width="5.7109375" style="1" customWidth="1"/>
    <col min="12056" max="12056" width="6.28515625" style="1" customWidth="1"/>
    <col min="12057" max="12057" width="4.7109375" style="1" customWidth="1"/>
    <col min="12058" max="12058" width="5.28515625" style="1" customWidth="1"/>
    <col min="12059" max="12059" width="5.5703125" style="1" customWidth="1"/>
    <col min="12060" max="12060" width="5.7109375" style="1" customWidth="1"/>
    <col min="12061" max="12061" width="5.42578125" style="1" customWidth="1"/>
    <col min="12062" max="12062" width="5.28515625" style="1" customWidth="1"/>
    <col min="12063" max="12288" width="8.85546875" style="1"/>
    <col min="12289" max="12289" width="7.42578125" style="1" customWidth="1"/>
    <col min="12290" max="12290" width="20.5703125" style="1" customWidth="1"/>
    <col min="12291" max="12291" width="7.42578125" style="1" customWidth="1"/>
    <col min="12292" max="12292" width="7.28515625" style="1" customWidth="1"/>
    <col min="12293" max="12293" width="6.28515625" style="1" customWidth="1"/>
    <col min="12294" max="12294" width="6.5703125" style="1" customWidth="1"/>
    <col min="12295" max="12295" width="6" style="1" customWidth="1"/>
    <col min="12296" max="12297" width="6.28515625" style="1" customWidth="1"/>
    <col min="12298" max="12298" width="5.7109375" style="1" customWidth="1"/>
    <col min="12299" max="12299" width="6.28515625" style="1" customWidth="1"/>
    <col min="12300" max="12300" width="5.85546875" style="1" customWidth="1"/>
    <col min="12301" max="12301" width="6.140625" style="1" customWidth="1"/>
    <col min="12302" max="12302" width="6.5703125" style="1" customWidth="1"/>
    <col min="12303" max="12303" width="5.85546875" style="1" customWidth="1"/>
    <col min="12304" max="12304" width="6" style="1" customWidth="1"/>
    <col min="12305" max="12305" width="4.7109375" style="1" customWidth="1"/>
    <col min="12306" max="12306" width="5.7109375" style="1" customWidth="1"/>
    <col min="12307" max="12307" width="5.28515625" style="1" customWidth="1"/>
    <col min="12308" max="12308" width="5" style="1" customWidth="1"/>
    <col min="12309" max="12309" width="4.7109375" style="1" customWidth="1"/>
    <col min="12310" max="12310" width="5.28515625" style="1" customWidth="1"/>
    <col min="12311" max="12311" width="5.7109375" style="1" customWidth="1"/>
    <col min="12312" max="12312" width="6.28515625" style="1" customWidth="1"/>
    <col min="12313" max="12313" width="4.7109375" style="1" customWidth="1"/>
    <col min="12314" max="12314" width="5.28515625" style="1" customWidth="1"/>
    <col min="12315" max="12315" width="5.5703125" style="1" customWidth="1"/>
    <col min="12316" max="12316" width="5.7109375" style="1" customWidth="1"/>
    <col min="12317" max="12317" width="5.42578125" style="1" customWidth="1"/>
    <col min="12318" max="12318" width="5.28515625" style="1" customWidth="1"/>
    <col min="12319" max="12544" width="8.85546875" style="1"/>
    <col min="12545" max="12545" width="7.42578125" style="1" customWidth="1"/>
    <col min="12546" max="12546" width="20.5703125" style="1" customWidth="1"/>
    <col min="12547" max="12547" width="7.42578125" style="1" customWidth="1"/>
    <col min="12548" max="12548" width="7.28515625" style="1" customWidth="1"/>
    <col min="12549" max="12549" width="6.28515625" style="1" customWidth="1"/>
    <col min="12550" max="12550" width="6.5703125" style="1" customWidth="1"/>
    <col min="12551" max="12551" width="6" style="1" customWidth="1"/>
    <col min="12552" max="12553" width="6.28515625" style="1" customWidth="1"/>
    <col min="12554" max="12554" width="5.7109375" style="1" customWidth="1"/>
    <col min="12555" max="12555" width="6.28515625" style="1" customWidth="1"/>
    <col min="12556" max="12556" width="5.85546875" style="1" customWidth="1"/>
    <col min="12557" max="12557" width="6.140625" style="1" customWidth="1"/>
    <col min="12558" max="12558" width="6.5703125" style="1" customWidth="1"/>
    <col min="12559" max="12559" width="5.85546875" style="1" customWidth="1"/>
    <col min="12560" max="12560" width="6" style="1" customWidth="1"/>
    <col min="12561" max="12561" width="4.7109375" style="1" customWidth="1"/>
    <col min="12562" max="12562" width="5.7109375" style="1" customWidth="1"/>
    <col min="12563" max="12563" width="5.28515625" style="1" customWidth="1"/>
    <col min="12564" max="12564" width="5" style="1" customWidth="1"/>
    <col min="12565" max="12565" width="4.7109375" style="1" customWidth="1"/>
    <col min="12566" max="12566" width="5.28515625" style="1" customWidth="1"/>
    <col min="12567" max="12567" width="5.7109375" style="1" customWidth="1"/>
    <col min="12568" max="12568" width="6.28515625" style="1" customWidth="1"/>
    <col min="12569" max="12569" width="4.7109375" style="1" customWidth="1"/>
    <col min="12570" max="12570" width="5.28515625" style="1" customWidth="1"/>
    <col min="12571" max="12571" width="5.5703125" style="1" customWidth="1"/>
    <col min="12572" max="12572" width="5.7109375" style="1" customWidth="1"/>
    <col min="12573" max="12573" width="5.42578125" style="1" customWidth="1"/>
    <col min="12574" max="12574" width="5.28515625" style="1" customWidth="1"/>
    <col min="12575" max="12800" width="8.85546875" style="1"/>
    <col min="12801" max="12801" width="7.42578125" style="1" customWidth="1"/>
    <col min="12802" max="12802" width="20.5703125" style="1" customWidth="1"/>
    <col min="12803" max="12803" width="7.42578125" style="1" customWidth="1"/>
    <col min="12804" max="12804" width="7.28515625" style="1" customWidth="1"/>
    <col min="12805" max="12805" width="6.28515625" style="1" customWidth="1"/>
    <col min="12806" max="12806" width="6.5703125" style="1" customWidth="1"/>
    <col min="12807" max="12807" width="6" style="1" customWidth="1"/>
    <col min="12808" max="12809" width="6.28515625" style="1" customWidth="1"/>
    <col min="12810" max="12810" width="5.7109375" style="1" customWidth="1"/>
    <col min="12811" max="12811" width="6.28515625" style="1" customWidth="1"/>
    <col min="12812" max="12812" width="5.85546875" style="1" customWidth="1"/>
    <col min="12813" max="12813" width="6.140625" style="1" customWidth="1"/>
    <col min="12814" max="12814" width="6.5703125" style="1" customWidth="1"/>
    <col min="12815" max="12815" width="5.85546875" style="1" customWidth="1"/>
    <col min="12816" max="12816" width="6" style="1" customWidth="1"/>
    <col min="12817" max="12817" width="4.7109375" style="1" customWidth="1"/>
    <col min="12818" max="12818" width="5.7109375" style="1" customWidth="1"/>
    <col min="12819" max="12819" width="5.28515625" style="1" customWidth="1"/>
    <col min="12820" max="12820" width="5" style="1" customWidth="1"/>
    <col min="12821" max="12821" width="4.7109375" style="1" customWidth="1"/>
    <col min="12822" max="12822" width="5.28515625" style="1" customWidth="1"/>
    <col min="12823" max="12823" width="5.7109375" style="1" customWidth="1"/>
    <col min="12824" max="12824" width="6.28515625" style="1" customWidth="1"/>
    <col min="12825" max="12825" width="4.7109375" style="1" customWidth="1"/>
    <col min="12826" max="12826" width="5.28515625" style="1" customWidth="1"/>
    <col min="12827" max="12827" width="5.5703125" style="1" customWidth="1"/>
    <col min="12828" max="12828" width="5.7109375" style="1" customWidth="1"/>
    <col min="12829" max="12829" width="5.42578125" style="1" customWidth="1"/>
    <col min="12830" max="12830" width="5.28515625" style="1" customWidth="1"/>
    <col min="12831" max="13056" width="8.85546875" style="1"/>
    <col min="13057" max="13057" width="7.42578125" style="1" customWidth="1"/>
    <col min="13058" max="13058" width="20.5703125" style="1" customWidth="1"/>
    <col min="13059" max="13059" width="7.42578125" style="1" customWidth="1"/>
    <col min="13060" max="13060" width="7.28515625" style="1" customWidth="1"/>
    <col min="13061" max="13061" width="6.28515625" style="1" customWidth="1"/>
    <col min="13062" max="13062" width="6.5703125" style="1" customWidth="1"/>
    <col min="13063" max="13063" width="6" style="1" customWidth="1"/>
    <col min="13064" max="13065" width="6.28515625" style="1" customWidth="1"/>
    <col min="13066" max="13066" width="5.7109375" style="1" customWidth="1"/>
    <col min="13067" max="13067" width="6.28515625" style="1" customWidth="1"/>
    <col min="13068" max="13068" width="5.85546875" style="1" customWidth="1"/>
    <col min="13069" max="13069" width="6.140625" style="1" customWidth="1"/>
    <col min="13070" max="13070" width="6.5703125" style="1" customWidth="1"/>
    <col min="13071" max="13071" width="5.85546875" style="1" customWidth="1"/>
    <col min="13072" max="13072" width="6" style="1" customWidth="1"/>
    <col min="13073" max="13073" width="4.7109375" style="1" customWidth="1"/>
    <col min="13074" max="13074" width="5.7109375" style="1" customWidth="1"/>
    <col min="13075" max="13075" width="5.28515625" style="1" customWidth="1"/>
    <col min="13076" max="13076" width="5" style="1" customWidth="1"/>
    <col min="13077" max="13077" width="4.7109375" style="1" customWidth="1"/>
    <col min="13078" max="13078" width="5.28515625" style="1" customWidth="1"/>
    <col min="13079" max="13079" width="5.7109375" style="1" customWidth="1"/>
    <col min="13080" max="13080" width="6.28515625" style="1" customWidth="1"/>
    <col min="13081" max="13081" width="4.7109375" style="1" customWidth="1"/>
    <col min="13082" max="13082" width="5.28515625" style="1" customWidth="1"/>
    <col min="13083" max="13083" width="5.5703125" style="1" customWidth="1"/>
    <col min="13084" max="13084" width="5.7109375" style="1" customWidth="1"/>
    <col min="13085" max="13085" width="5.42578125" style="1" customWidth="1"/>
    <col min="13086" max="13086" width="5.28515625" style="1" customWidth="1"/>
    <col min="13087" max="13312" width="8.85546875" style="1"/>
    <col min="13313" max="13313" width="7.42578125" style="1" customWidth="1"/>
    <col min="13314" max="13314" width="20.5703125" style="1" customWidth="1"/>
    <col min="13315" max="13315" width="7.42578125" style="1" customWidth="1"/>
    <col min="13316" max="13316" width="7.28515625" style="1" customWidth="1"/>
    <col min="13317" max="13317" width="6.28515625" style="1" customWidth="1"/>
    <col min="13318" max="13318" width="6.5703125" style="1" customWidth="1"/>
    <col min="13319" max="13319" width="6" style="1" customWidth="1"/>
    <col min="13320" max="13321" width="6.28515625" style="1" customWidth="1"/>
    <col min="13322" max="13322" width="5.7109375" style="1" customWidth="1"/>
    <col min="13323" max="13323" width="6.28515625" style="1" customWidth="1"/>
    <col min="13324" max="13324" width="5.85546875" style="1" customWidth="1"/>
    <col min="13325" max="13325" width="6.140625" style="1" customWidth="1"/>
    <col min="13326" max="13326" width="6.5703125" style="1" customWidth="1"/>
    <col min="13327" max="13327" width="5.85546875" style="1" customWidth="1"/>
    <col min="13328" max="13328" width="6" style="1" customWidth="1"/>
    <col min="13329" max="13329" width="4.7109375" style="1" customWidth="1"/>
    <col min="13330" max="13330" width="5.7109375" style="1" customWidth="1"/>
    <col min="13331" max="13331" width="5.28515625" style="1" customWidth="1"/>
    <col min="13332" max="13332" width="5" style="1" customWidth="1"/>
    <col min="13333" max="13333" width="4.7109375" style="1" customWidth="1"/>
    <col min="13334" max="13334" width="5.28515625" style="1" customWidth="1"/>
    <col min="13335" max="13335" width="5.7109375" style="1" customWidth="1"/>
    <col min="13336" max="13336" width="6.28515625" style="1" customWidth="1"/>
    <col min="13337" max="13337" width="4.7109375" style="1" customWidth="1"/>
    <col min="13338" max="13338" width="5.28515625" style="1" customWidth="1"/>
    <col min="13339" max="13339" width="5.5703125" style="1" customWidth="1"/>
    <col min="13340" max="13340" width="5.7109375" style="1" customWidth="1"/>
    <col min="13341" max="13341" width="5.42578125" style="1" customWidth="1"/>
    <col min="13342" max="13342" width="5.28515625" style="1" customWidth="1"/>
    <col min="13343" max="13568" width="8.85546875" style="1"/>
    <col min="13569" max="13569" width="7.42578125" style="1" customWidth="1"/>
    <col min="13570" max="13570" width="20.5703125" style="1" customWidth="1"/>
    <col min="13571" max="13571" width="7.42578125" style="1" customWidth="1"/>
    <col min="13572" max="13572" width="7.28515625" style="1" customWidth="1"/>
    <col min="13573" max="13573" width="6.28515625" style="1" customWidth="1"/>
    <col min="13574" max="13574" width="6.5703125" style="1" customWidth="1"/>
    <col min="13575" max="13575" width="6" style="1" customWidth="1"/>
    <col min="13576" max="13577" width="6.28515625" style="1" customWidth="1"/>
    <col min="13578" max="13578" width="5.7109375" style="1" customWidth="1"/>
    <col min="13579" max="13579" width="6.28515625" style="1" customWidth="1"/>
    <col min="13580" max="13580" width="5.85546875" style="1" customWidth="1"/>
    <col min="13581" max="13581" width="6.140625" style="1" customWidth="1"/>
    <col min="13582" max="13582" width="6.5703125" style="1" customWidth="1"/>
    <col min="13583" max="13583" width="5.85546875" style="1" customWidth="1"/>
    <col min="13584" max="13584" width="6" style="1" customWidth="1"/>
    <col min="13585" max="13585" width="4.7109375" style="1" customWidth="1"/>
    <col min="13586" max="13586" width="5.7109375" style="1" customWidth="1"/>
    <col min="13587" max="13587" width="5.28515625" style="1" customWidth="1"/>
    <col min="13588" max="13588" width="5" style="1" customWidth="1"/>
    <col min="13589" max="13589" width="4.7109375" style="1" customWidth="1"/>
    <col min="13590" max="13590" width="5.28515625" style="1" customWidth="1"/>
    <col min="13591" max="13591" width="5.7109375" style="1" customWidth="1"/>
    <col min="13592" max="13592" width="6.28515625" style="1" customWidth="1"/>
    <col min="13593" max="13593" width="4.7109375" style="1" customWidth="1"/>
    <col min="13594" max="13594" width="5.28515625" style="1" customWidth="1"/>
    <col min="13595" max="13595" width="5.5703125" style="1" customWidth="1"/>
    <col min="13596" max="13596" width="5.7109375" style="1" customWidth="1"/>
    <col min="13597" max="13597" width="5.42578125" style="1" customWidth="1"/>
    <col min="13598" max="13598" width="5.28515625" style="1" customWidth="1"/>
    <col min="13599" max="13824" width="8.85546875" style="1"/>
    <col min="13825" max="13825" width="7.42578125" style="1" customWidth="1"/>
    <col min="13826" max="13826" width="20.5703125" style="1" customWidth="1"/>
    <col min="13827" max="13827" width="7.42578125" style="1" customWidth="1"/>
    <col min="13828" max="13828" width="7.28515625" style="1" customWidth="1"/>
    <col min="13829" max="13829" width="6.28515625" style="1" customWidth="1"/>
    <col min="13830" max="13830" width="6.5703125" style="1" customWidth="1"/>
    <col min="13831" max="13831" width="6" style="1" customWidth="1"/>
    <col min="13832" max="13833" width="6.28515625" style="1" customWidth="1"/>
    <col min="13834" max="13834" width="5.7109375" style="1" customWidth="1"/>
    <col min="13835" max="13835" width="6.28515625" style="1" customWidth="1"/>
    <col min="13836" max="13836" width="5.85546875" style="1" customWidth="1"/>
    <col min="13837" max="13837" width="6.140625" style="1" customWidth="1"/>
    <col min="13838" max="13838" width="6.5703125" style="1" customWidth="1"/>
    <col min="13839" max="13839" width="5.85546875" style="1" customWidth="1"/>
    <col min="13840" max="13840" width="6" style="1" customWidth="1"/>
    <col min="13841" max="13841" width="4.7109375" style="1" customWidth="1"/>
    <col min="13842" max="13842" width="5.7109375" style="1" customWidth="1"/>
    <col min="13843" max="13843" width="5.28515625" style="1" customWidth="1"/>
    <col min="13844" max="13844" width="5" style="1" customWidth="1"/>
    <col min="13845" max="13845" width="4.7109375" style="1" customWidth="1"/>
    <col min="13846" max="13846" width="5.28515625" style="1" customWidth="1"/>
    <col min="13847" max="13847" width="5.7109375" style="1" customWidth="1"/>
    <col min="13848" max="13848" width="6.28515625" style="1" customWidth="1"/>
    <col min="13849" max="13849" width="4.7109375" style="1" customWidth="1"/>
    <col min="13850" max="13850" width="5.28515625" style="1" customWidth="1"/>
    <col min="13851" max="13851" width="5.5703125" style="1" customWidth="1"/>
    <col min="13852" max="13852" width="5.7109375" style="1" customWidth="1"/>
    <col min="13853" max="13853" width="5.42578125" style="1" customWidth="1"/>
    <col min="13854" max="13854" width="5.28515625" style="1" customWidth="1"/>
    <col min="13855" max="14080" width="8.85546875" style="1"/>
    <col min="14081" max="14081" width="7.42578125" style="1" customWidth="1"/>
    <col min="14082" max="14082" width="20.5703125" style="1" customWidth="1"/>
    <col min="14083" max="14083" width="7.42578125" style="1" customWidth="1"/>
    <col min="14084" max="14084" width="7.28515625" style="1" customWidth="1"/>
    <col min="14085" max="14085" width="6.28515625" style="1" customWidth="1"/>
    <col min="14086" max="14086" width="6.5703125" style="1" customWidth="1"/>
    <col min="14087" max="14087" width="6" style="1" customWidth="1"/>
    <col min="14088" max="14089" width="6.28515625" style="1" customWidth="1"/>
    <col min="14090" max="14090" width="5.7109375" style="1" customWidth="1"/>
    <col min="14091" max="14091" width="6.28515625" style="1" customWidth="1"/>
    <col min="14092" max="14092" width="5.85546875" style="1" customWidth="1"/>
    <col min="14093" max="14093" width="6.140625" style="1" customWidth="1"/>
    <col min="14094" max="14094" width="6.5703125" style="1" customWidth="1"/>
    <col min="14095" max="14095" width="5.85546875" style="1" customWidth="1"/>
    <col min="14096" max="14096" width="6" style="1" customWidth="1"/>
    <col min="14097" max="14097" width="4.7109375" style="1" customWidth="1"/>
    <col min="14098" max="14098" width="5.7109375" style="1" customWidth="1"/>
    <col min="14099" max="14099" width="5.28515625" style="1" customWidth="1"/>
    <col min="14100" max="14100" width="5" style="1" customWidth="1"/>
    <col min="14101" max="14101" width="4.7109375" style="1" customWidth="1"/>
    <col min="14102" max="14102" width="5.28515625" style="1" customWidth="1"/>
    <col min="14103" max="14103" width="5.7109375" style="1" customWidth="1"/>
    <col min="14104" max="14104" width="6.28515625" style="1" customWidth="1"/>
    <col min="14105" max="14105" width="4.7109375" style="1" customWidth="1"/>
    <col min="14106" max="14106" width="5.28515625" style="1" customWidth="1"/>
    <col min="14107" max="14107" width="5.5703125" style="1" customWidth="1"/>
    <col min="14108" max="14108" width="5.7109375" style="1" customWidth="1"/>
    <col min="14109" max="14109" width="5.42578125" style="1" customWidth="1"/>
    <col min="14110" max="14110" width="5.28515625" style="1" customWidth="1"/>
    <col min="14111" max="14336" width="8.85546875" style="1"/>
    <col min="14337" max="14337" width="7.42578125" style="1" customWidth="1"/>
    <col min="14338" max="14338" width="20.5703125" style="1" customWidth="1"/>
    <col min="14339" max="14339" width="7.42578125" style="1" customWidth="1"/>
    <col min="14340" max="14340" width="7.28515625" style="1" customWidth="1"/>
    <col min="14341" max="14341" width="6.28515625" style="1" customWidth="1"/>
    <col min="14342" max="14342" width="6.5703125" style="1" customWidth="1"/>
    <col min="14343" max="14343" width="6" style="1" customWidth="1"/>
    <col min="14344" max="14345" width="6.28515625" style="1" customWidth="1"/>
    <col min="14346" max="14346" width="5.7109375" style="1" customWidth="1"/>
    <col min="14347" max="14347" width="6.28515625" style="1" customWidth="1"/>
    <col min="14348" max="14348" width="5.85546875" style="1" customWidth="1"/>
    <col min="14349" max="14349" width="6.140625" style="1" customWidth="1"/>
    <col min="14350" max="14350" width="6.5703125" style="1" customWidth="1"/>
    <col min="14351" max="14351" width="5.85546875" style="1" customWidth="1"/>
    <col min="14352" max="14352" width="6" style="1" customWidth="1"/>
    <col min="14353" max="14353" width="4.7109375" style="1" customWidth="1"/>
    <col min="14354" max="14354" width="5.7109375" style="1" customWidth="1"/>
    <col min="14355" max="14355" width="5.28515625" style="1" customWidth="1"/>
    <col min="14356" max="14356" width="5" style="1" customWidth="1"/>
    <col min="14357" max="14357" width="4.7109375" style="1" customWidth="1"/>
    <col min="14358" max="14358" width="5.28515625" style="1" customWidth="1"/>
    <col min="14359" max="14359" width="5.7109375" style="1" customWidth="1"/>
    <col min="14360" max="14360" width="6.28515625" style="1" customWidth="1"/>
    <col min="14361" max="14361" width="4.7109375" style="1" customWidth="1"/>
    <col min="14362" max="14362" width="5.28515625" style="1" customWidth="1"/>
    <col min="14363" max="14363" width="5.5703125" style="1" customWidth="1"/>
    <col min="14364" max="14364" width="5.7109375" style="1" customWidth="1"/>
    <col min="14365" max="14365" width="5.42578125" style="1" customWidth="1"/>
    <col min="14366" max="14366" width="5.28515625" style="1" customWidth="1"/>
    <col min="14367" max="14592" width="8.85546875" style="1"/>
    <col min="14593" max="14593" width="7.42578125" style="1" customWidth="1"/>
    <col min="14594" max="14594" width="20.5703125" style="1" customWidth="1"/>
    <col min="14595" max="14595" width="7.42578125" style="1" customWidth="1"/>
    <col min="14596" max="14596" width="7.28515625" style="1" customWidth="1"/>
    <col min="14597" max="14597" width="6.28515625" style="1" customWidth="1"/>
    <col min="14598" max="14598" width="6.5703125" style="1" customWidth="1"/>
    <col min="14599" max="14599" width="6" style="1" customWidth="1"/>
    <col min="14600" max="14601" width="6.28515625" style="1" customWidth="1"/>
    <col min="14602" max="14602" width="5.7109375" style="1" customWidth="1"/>
    <col min="14603" max="14603" width="6.28515625" style="1" customWidth="1"/>
    <col min="14604" max="14604" width="5.85546875" style="1" customWidth="1"/>
    <col min="14605" max="14605" width="6.140625" style="1" customWidth="1"/>
    <col min="14606" max="14606" width="6.5703125" style="1" customWidth="1"/>
    <col min="14607" max="14607" width="5.85546875" style="1" customWidth="1"/>
    <col min="14608" max="14608" width="6" style="1" customWidth="1"/>
    <col min="14609" max="14609" width="4.7109375" style="1" customWidth="1"/>
    <col min="14610" max="14610" width="5.7109375" style="1" customWidth="1"/>
    <col min="14611" max="14611" width="5.28515625" style="1" customWidth="1"/>
    <col min="14612" max="14612" width="5" style="1" customWidth="1"/>
    <col min="14613" max="14613" width="4.7109375" style="1" customWidth="1"/>
    <col min="14614" max="14614" width="5.28515625" style="1" customWidth="1"/>
    <col min="14615" max="14615" width="5.7109375" style="1" customWidth="1"/>
    <col min="14616" max="14616" width="6.28515625" style="1" customWidth="1"/>
    <col min="14617" max="14617" width="4.7109375" style="1" customWidth="1"/>
    <col min="14618" max="14618" width="5.28515625" style="1" customWidth="1"/>
    <col min="14619" max="14619" width="5.5703125" style="1" customWidth="1"/>
    <col min="14620" max="14620" width="5.7109375" style="1" customWidth="1"/>
    <col min="14621" max="14621" width="5.42578125" style="1" customWidth="1"/>
    <col min="14622" max="14622" width="5.28515625" style="1" customWidth="1"/>
    <col min="14623" max="14848" width="8.85546875" style="1"/>
    <col min="14849" max="14849" width="7.42578125" style="1" customWidth="1"/>
    <col min="14850" max="14850" width="20.5703125" style="1" customWidth="1"/>
    <col min="14851" max="14851" width="7.42578125" style="1" customWidth="1"/>
    <col min="14852" max="14852" width="7.28515625" style="1" customWidth="1"/>
    <col min="14853" max="14853" width="6.28515625" style="1" customWidth="1"/>
    <col min="14854" max="14854" width="6.5703125" style="1" customWidth="1"/>
    <col min="14855" max="14855" width="6" style="1" customWidth="1"/>
    <col min="14856" max="14857" width="6.28515625" style="1" customWidth="1"/>
    <col min="14858" max="14858" width="5.7109375" style="1" customWidth="1"/>
    <col min="14859" max="14859" width="6.28515625" style="1" customWidth="1"/>
    <col min="14860" max="14860" width="5.85546875" style="1" customWidth="1"/>
    <col min="14861" max="14861" width="6.140625" style="1" customWidth="1"/>
    <col min="14862" max="14862" width="6.5703125" style="1" customWidth="1"/>
    <col min="14863" max="14863" width="5.85546875" style="1" customWidth="1"/>
    <col min="14864" max="14864" width="6" style="1" customWidth="1"/>
    <col min="14865" max="14865" width="4.7109375" style="1" customWidth="1"/>
    <col min="14866" max="14866" width="5.7109375" style="1" customWidth="1"/>
    <col min="14867" max="14867" width="5.28515625" style="1" customWidth="1"/>
    <col min="14868" max="14868" width="5" style="1" customWidth="1"/>
    <col min="14869" max="14869" width="4.7109375" style="1" customWidth="1"/>
    <col min="14870" max="14870" width="5.28515625" style="1" customWidth="1"/>
    <col min="14871" max="14871" width="5.7109375" style="1" customWidth="1"/>
    <col min="14872" max="14872" width="6.28515625" style="1" customWidth="1"/>
    <col min="14873" max="14873" width="4.7109375" style="1" customWidth="1"/>
    <col min="14874" max="14874" width="5.28515625" style="1" customWidth="1"/>
    <col min="14875" max="14875" width="5.5703125" style="1" customWidth="1"/>
    <col min="14876" max="14876" width="5.7109375" style="1" customWidth="1"/>
    <col min="14877" max="14877" width="5.42578125" style="1" customWidth="1"/>
    <col min="14878" max="14878" width="5.28515625" style="1" customWidth="1"/>
    <col min="14879" max="15104" width="8.85546875" style="1"/>
    <col min="15105" max="15105" width="7.42578125" style="1" customWidth="1"/>
    <col min="15106" max="15106" width="20.5703125" style="1" customWidth="1"/>
    <col min="15107" max="15107" width="7.42578125" style="1" customWidth="1"/>
    <col min="15108" max="15108" width="7.28515625" style="1" customWidth="1"/>
    <col min="15109" max="15109" width="6.28515625" style="1" customWidth="1"/>
    <col min="15110" max="15110" width="6.5703125" style="1" customWidth="1"/>
    <col min="15111" max="15111" width="6" style="1" customWidth="1"/>
    <col min="15112" max="15113" width="6.28515625" style="1" customWidth="1"/>
    <col min="15114" max="15114" width="5.7109375" style="1" customWidth="1"/>
    <col min="15115" max="15115" width="6.28515625" style="1" customWidth="1"/>
    <col min="15116" max="15116" width="5.85546875" style="1" customWidth="1"/>
    <col min="15117" max="15117" width="6.140625" style="1" customWidth="1"/>
    <col min="15118" max="15118" width="6.5703125" style="1" customWidth="1"/>
    <col min="15119" max="15119" width="5.85546875" style="1" customWidth="1"/>
    <col min="15120" max="15120" width="6" style="1" customWidth="1"/>
    <col min="15121" max="15121" width="4.7109375" style="1" customWidth="1"/>
    <col min="15122" max="15122" width="5.7109375" style="1" customWidth="1"/>
    <col min="15123" max="15123" width="5.28515625" style="1" customWidth="1"/>
    <col min="15124" max="15124" width="5" style="1" customWidth="1"/>
    <col min="15125" max="15125" width="4.7109375" style="1" customWidth="1"/>
    <col min="15126" max="15126" width="5.28515625" style="1" customWidth="1"/>
    <col min="15127" max="15127" width="5.7109375" style="1" customWidth="1"/>
    <col min="15128" max="15128" width="6.28515625" style="1" customWidth="1"/>
    <col min="15129" max="15129" width="4.7109375" style="1" customWidth="1"/>
    <col min="15130" max="15130" width="5.28515625" style="1" customWidth="1"/>
    <col min="15131" max="15131" width="5.5703125" style="1" customWidth="1"/>
    <col min="15132" max="15132" width="5.7109375" style="1" customWidth="1"/>
    <col min="15133" max="15133" width="5.42578125" style="1" customWidth="1"/>
    <col min="15134" max="15134" width="5.28515625" style="1" customWidth="1"/>
    <col min="15135" max="15360" width="8.85546875" style="1"/>
    <col min="15361" max="15361" width="7.42578125" style="1" customWidth="1"/>
    <col min="15362" max="15362" width="20.5703125" style="1" customWidth="1"/>
    <col min="15363" max="15363" width="7.42578125" style="1" customWidth="1"/>
    <col min="15364" max="15364" width="7.28515625" style="1" customWidth="1"/>
    <col min="15365" max="15365" width="6.28515625" style="1" customWidth="1"/>
    <col min="15366" max="15366" width="6.5703125" style="1" customWidth="1"/>
    <col min="15367" max="15367" width="6" style="1" customWidth="1"/>
    <col min="15368" max="15369" width="6.28515625" style="1" customWidth="1"/>
    <col min="15370" max="15370" width="5.7109375" style="1" customWidth="1"/>
    <col min="15371" max="15371" width="6.28515625" style="1" customWidth="1"/>
    <col min="15372" max="15372" width="5.85546875" style="1" customWidth="1"/>
    <col min="15373" max="15373" width="6.140625" style="1" customWidth="1"/>
    <col min="15374" max="15374" width="6.5703125" style="1" customWidth="1"/>
    <col min="15375" max="15375" width="5.85546875" style="1" customWidth="1"/>
    <col min="15376" max="15376" width="6" style="1" customWidth="1"/>
    <col min="15377" max="15377" width="4.7109375" style="1" customWidth="1"/>
    <col min="15378" max="15378" width="5.7109375" style="1" customWidth="1"/>
    <col min="15379" max="15379" width="5.28515625" style="1" customWidth="1"/>
    <col min="15380" max="15380" width="5" style="1" customWidth="1"/>
    <col min="15381" max="15381" width="4.7109375" style="1" customWidth="1"/>
    <col min="15382" max="15382" width="5.28515625" style="1" customWidth="1"/>
    <col min="15383" max="15383" width="5.7109375" style="1" customWidth="1"/>
    <col min="15384" max="15384" width="6.28515625" style="1" customWidth="1"/>
    <col min="15385" max="15385" width="4.7109375" style="1" customWidth="1"/>
    <col min="15386" max="15386" width="5.28515625" style="1" customWidth="1"/>
    <col min="15387" max="15387" width="5.5703125" style="1" customWidth="1"/>
    <col min="15388" max="15388" width="5.7109375" style="1" customWidth="1"/>
    <col min="15389" max="15389" width="5.42578125" style="1" customWidth="1"/>
    <col min="15390" max="15390" width="5.28515625" style="1" customWidth="1"/>
    <col min="15391" max="15616" width="8.85546875" style="1"/>
    <col min="15617" max="15617" width="7.42578125" style="1" customWidth="1"/>
    <col min="15618" max="15618" width="20.5703125" style="1" customWidth="1"/>
    <col min="15619" max="15619" width="7.42578125" style="1" customWidth="1"/>
    <col min="15620" max="15620" width="7.28515625" style="1" customWidth="1"/>
    <col min="15621" max="15621" width="6.28515625" style="1" customWidth="1"/>
    <col min="15622" max="15622" width="6.5703125" style="1" customWidth="1"/>
    <col min="15623" max="15623" width="6" style="1" customWidth="1"/>
    <col min="15624" max="15625" width="6.28515625" style="1" customWidth="1"/>
    <col min="15626" max="15626" width="5.7109375" style="1" customWidth="1"/>
    <col min="15627" max="15627" width="6.28515625" style="1" customWidth="1"/>
    <col min="15628" max="15628" width="5.85546875" style="1" customWidth="1"/>
    <col min="15629" max="15629" width="6.140625" style="1" customWidth="1"/>
    <col min="15630" max="15630" width="6.5703125" style="1" customWidth="1"/>
    <col min="15631" max="15631" width="5.85546875" style="1" customWidth="1"/>
    <col min="15632" max="15632" width="6" style="1" customWidth="1"/>
    <col min="15633" max="15633" width="4.7109375" style="1" customWidth="1"/>
    <col min="15634" max="15634" width="5.7109375" style="1" customWidth="1"/>
    <col min="15635" max="15635" width="5.28515625" style="1" customWidth="1"/>
    <col min="15636" max="15636" width="5" style="1" customWidth="1"/>
    <col min="15637" max="15637" width="4.7109375" style="1" customWidth="1"/>
    <col min="15638" max="15638" width="5.28515625" style="1" customWidth="1"/>
    <col min="15639" max="15639" width="5.7109375" style="1" customWidth="1"/>
    <col min="15640" max="15640" width="6.28515625" style="1" customWidth="1"/>
    <col min="15641" max="15641" width="4.7109375" style="1" customWidth="1"/>
    <col min="15642" max="15642" width="5.28515625" style="1" customWidth="1"/>
    <col min="15643" max="15643" width="5.5703125" style="1" customWidth="1"/>
    <col min="15644" max="15644" width="5.7109375" style="1" customWidth="1"/>
    <col min="15645" max="15645" width="5.42578125" style="1" customWidth="1"/>
    <col min="15646" max="15646" width="5.28515625" style="1" customWidth="1"/>
    <col min="15647" max="15872" width="8.85546875" style="1"/>
    <col min="15873" max="15873" width="7.42578125" style="1" customWidth="1"/>
    <col min="15874" max="15874" width="20.5703125" style="1" customWidth="1"/>
    <col min="15875" max="15875" width="7.42578125" style="1" customWidth="1"/>
    <col min="15876" max="15876" width="7.28515625" style="1" customWidth="1"/>
    <col min="15877" max="15877" width="6.28515625" style="1" customWidth="1"/>
    <col min="15878" max="15878" width="6.5703125" style="1" customWidth="1"/>
    <col min="15879" max="15879" width="6" style="1" customWidth="1"/>
    <col min="15880" max="15881" width="6.28515625" style="1" customWidth="1"/>
    <col min="15882" max="15882" width="5.7109375" style="1" customWidth="1"/>
    <col min="15883" max="15883" width="6.28515625" style="1" customWidth="1"/>
    <col min="15884" max="15884" width="5.85546875" style="1" customWidth="1"/>
    <col min="15885" max="15885" width="6.140625" style="1" customWidth="1"/>
    <col min="15886" max="15886" width="6.5703125" style="1" customWidth="1"/>
    <col min="15887" max="15887" width="5.85546875" style="1" customWidth="1"/>
    <col min="15888" max="15888" width="6" style="1" customWidth="1"/>
    <col min="15889" max="15889" width="4.7109375" style="1" customWidth="1"/>
    <col min="15890" max="15890" width="5.7109375" style="1" customWidth="1"/>
    <col min="15891" max="15891" width="5.28515625" style="1" customWidth="1"/>
    <col min="15892" max="15892" width="5" style="1" customWidth="1"/>
    <col min="15893" max="15893" width="4.7109375" style="1" customWidth="1"/>
    <col min="15894" max="15894" width="5.28515625" style="1" customWidth="1"/>
    <col min="15895" max="15895" width="5.7109375" style="1" customWidth="1"/>
    <col min="15896" max="15896" width="6.28515625" style="1" customWidth="1"/>
    <col min="15897" max="15897" width="4.7109375" style="1" customWidth="1"/>
    <col min="15898" max="15898" width="5.28515625" style="1" customWidth="1"/>
    <col min="15899" max="15899" width="5.5703125" style="1" customWidth="1"/>
    <col min="15900" max="15900" width="5.7109375" style="1" customWidth="1"/>
    <col min="15901" max="15901" width="5.42578125" style="1" customWidth="1"/>
    <col min="15902" max="15902" width="5.28515625" style="1" customWidth="1"/>
    <col min="15903" max="16128" width="8.85546875" style="1"/>
    <col min="16129" max="16129" width="7.42578125" style="1" customWidth="1"/>
    <col min="16130" max="16130" width="20.5703125" style="1" customWidth="1"/>
    <col min="16131" max="16131" width="7.42578125" style="1" customWidth="1"/>
    <col min="16132" max="16132" width="7.28515625" style="1" customWidth="1"/>
    <col min="16133" max="16133" width="6.28515625" style="1" customWidth="1"/>
    <col min="16134" max="16134" width="6.5703125" style="1" customWidth="1"/>
    <col min="16135" max="16135" width="6" style="1" customWidth="1"/>
    <col min="16136" max="16137" width="6.28515625" style="1" customWidth="1"/>
    <col min="16138" max="16138" width="5.7109375" style="1" customWidth="1"/>
    <col min="16139" max="16139" width="6.28515625" style="1" customWidth="1"/>
    <col min="16140" max="16140" width="5.85546875" style="1" customWidth="1"/>
    <col min="16141" max="16141" width="6.140625" style="1" customWidth="1"/>
    <col min="16142" max="16142" width="6.5703125" style="1" customWidth="1"/>
    <col min="16143" max="16143" width="5.85546875" style="1" customWidth="1"/>
    <col min="16144" max="16144" width="6" style="1" customWidth="1"/>
    <col min="16145" max="16145" width="4.7109375" style="1" customWidth="1"/>
    <col min="16146" max="16146" width="5.7109375" style="1" customWidth="1"/>
    <col min="16147" max="16147" width="5.28515625" style="1" customWidth="1"/>
    <col min="16148" max="16148" width="5" style="1" customWidth="1"/>
    <col min="16149" max="16149" width="4.7109375" style="1" customWidth="1"/>
    <col min="16150" max="16150" width="5.28515625" style="1" customWidth="1"/>
    <col min="16151" max="16151" width="5.7109375" style="1" customWidth="1"/>
    <col min="16152" max="16152" width="6.28515625" style="1" customWidth="1"/>
    <col min="16153" max="16153" width="4.7109375" style="1" customWidth="1"/>
    <col min="16154" max="16154" width="5.28515625" style="1" customWidth="1"/>
    <col min="16155" max="16155" width="5.5703125" style="1" customWidth="1"/>
    <col min="16156" max="16156" width="5.7109375" style="1" customWidth="1"/>
    <col min="16157" max="16157" width="5.42578125" style="1" customWidth="1"/>
    <col min="16158" max="16158" width="5.28515625" style="1" customWidth="1"/>
    <col min="16159" max="16384" width="8.85546875" style="1"/>
  </cols>
  <sheetData>
    <row r="1" spans="1:31" ht="12.4" customHeight="1">
      <c r="B1" s="2"/>
      <c r="C1" s="289" t="s">
        <v>0</v>
      </c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"/>
      <c r="P1" s="290" t="s">
        <v>209</v>
      </c>
      <c r="Q1" s="290"/>
      <c r="R1" s="29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>
      <c r="B2" s="2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Q3" s="291" t="s">
        <v>1</v>
      </c>
      <c r="R3" s="291"/>
      <c r="AC3" s="291"/>
      <c r="AD3" s="291"/>
    </row>
    <row r="4" spans="1:31" ht="22.15" customHeight="1">
      <c r="A4" s="281" t="s">
        <v>2</v>
      </c>
      <c r="B4" s="282" t="s">
        <v>3</v>
      </c>
      <c r="C4" s="282" t="s">
        <v>4</v>
      </c>
      <c r="D4" s="282"/>
      <c r="E4" s="282"/>
      <c r="F4" s="282"/>
      <c r="G4" s="282" t="s">
        <v>5</v>
      </c>
      <c r="H4" s="282"/>
      <c r="I4" s="282"/>
      <c r="J4" s="282"/>
      <c r="K4" s="282" t="s">
        <v>6</v>
      </c>
      <c r="L4" s="282"/>
      <c r="M4" s="282"/>
      <c r="N4" s="282"/>
      <c r="O4" s="283" t="s">
        <v>7</v>
      </c>
      <c r="P4" s="283"/>
      <c r="Q4" s="283"/>
      <c r="R4" s="283"/>
    </row>
    <row r="5" spans="1:31">
      <c r="A5" s="281"/>
      <c r="B5" s="282"/>
      <c r="C5" s="284">
        <v>2023</v>
      </c>
      <c r="D5" s="286">
        <v>2024</v>
      </c>
      <c r="E5" s="287" t="s">
        <v>8</v>
      </c>
      <c r="F5" s="288"/>
      <c r="G5" s="284">
        <v>2023</v>
      </c>
      <c r="H5" s="286">
        <v>2024</v>
      </c>
      <c r="I5" s="287" t="s">
        <v>8</v>
      </c>
      <c r="J5" s="288"/>
      <c r="K5" s="284">
        <v>2023</v>
      </c>
      <c r="L5" s="286">
        <v>2024</v>
      </c>
      <c r="M5" s="287" t="s">
        <v>8</v>
      </c>
      <c r="N5" s="288"/>
      <c r="O5" s="284">
        <v>2023</v>
      </c>
      <c r="P5" s="286">
        <v>2024</v>
      </c>
      <c r="Q5" s="287" t="s">
        <v>8</v>
      </c>
      <c r="R5" s="287"/>
    </row>
    <row r="6" spans="1:31">
      <c r="A6" s="281"/>
      <c r="B6" s="282"/>
      <c r="C6" s="285"/>
      <c r="D6" s="286"/>
      <c r="E6" s="4" t="s">
        <v>9</v>
      </c>
      <c r="F6" s="4" t="s">
        <v>10</v>
      </c>
      <c r="G6" s="285"/>
      <c r="H6" s="286"/>
      <c r="I6" s="4" t="s">
        <v>9</v>
      </c>
      <c r="J6" s="4" t="s">
        <v>10</v>
      </c>
      <c r="K6" s="285"/>
      <c r="L6" s="286"/>
      <c r="M6" s="4" t="s">
        <v>9</v>
      </c>
      <c r="N6" s="4" t="s">
        <v>10</v>
      </c>
      <c r="O6" s="285"/>
      <c r="P6" s="286"/>
      <c r="Q6" s="4" t="s">
        <v>9</v>
      </c>
      <c r="R6" s="4" t="s">
        <v>10</v>
      </c>
    </row>
    <row r="7" spans="1:31" ht="12.95" customHeight="1">
      <c r="A7" s="5" t="s">
        <v>11</v>
      </c>
      <c r="B7" s="6" t="s">
        <v>12</v>
      </c>
      <c r="C7" s="7">
        <v>41295.100000000006</v>
      </c>
      <c r="D7" s="7">
        <v>42967.5</v>
      </c>
      <c r="E7" s="7">
        <v>104.04987516678732</v>
      </c>
      <c r="F7" s="7">
        <v>1672.3999999999942</v>
      </c>
      <c r="G7" s="8">
        <v>17722.5</v>
      </c>
      <c r="H7" s="8">
        <v>17112.5</v>
      </c>
      <c r="I7" s="7">
        <v>96.55804767950346</v>
      </c>
      <c r="J7" s="7">
        <v>-610</v>
      </c>
      <c r="K7" s="8">
        <v>2838.2999999999997</v>
      </c>
      <c r="L7" s="8">
        <v>2577.4</v>
      </c>
      <c r="M7" s="9">
        <v>90.807877955113995</v>
      </c>
      <c r="N7" s="7">
        <v>-260.89999999999964</v>
      </c>
      <c r="O7" s="8">
        <v>19573</v>
      </c>
      <c r="P7" s="8">
        <v>21798.5</v>
      </c>
      <c r="Q7" s="7">
        <v>111.37025494303376</v>
      </c>
      <c r="R7" s="7">
        <v>2225.5</v>
      </c>
    </row>
    <row r="8" spans="1:31" ht="12.95" customHeight="1">
      <c r="A8" s="5" t="s">
        <v>13</v>
      </c>
      <c r="B8" s="10" t="s">
        <v>14</v>
      </c>
      <c r="C8" s="7">
        <v>1505.6</v>
      </c>
      <c r="D8" s="7">
        <v>1572.5</v>
      </c>
      <c r="E8" s="7">
        <v>104.44341126461212</v>
      </c>
      <c r="F8" s="7">
        <v>66.900000000000091</v>
      </c>
      <c r="G8" s="8">
        <v>911.2</v>
      </c>
      <c r="H8" s="8">
        <v>1020.9</v>
      </c>
      <c r="I8" s="7">
        <v>112.03906935908692</v>
      </c>
      <c r="J8" s="7">
        <v>109.69999999999993</v>
      </c>
      <c r="K8" s="8">
        <v>64.8</v>
      </c>
      <c r="L8" s="8">
        <v>0</v>
      </c>
      <c r="M8" s="9"/>
      <c r="N8" s="7">
        <v>-64.8</v>
      </c>
      <c r="O8" s="8">
        <v>506.6</v>
      </c>
      <c r="P8" s="8">
        <v>537</v>
      </c>
      <c r="Q8" s="7">
        <v>106.000789577576</v>
      </c>
      <c r="R8" s="7">
        <v>30.399999999999977</v>
      </c>
    </row>
    <row r="9" spans="1:31" ht="12.95" customHeight="1">
      <c r="A9" s="5" t="s">
        <v>15</v>
      </c>
      <c r="B9" s="10" t="s">
        <v>16</v>
      </c>
      <c r="C9" s="7">
        <v>21744.3</v>
      </c>
      <c r="D9" s="7">
        <v>18116.099999999999</v>
      </c>
      <c r="E9" s="7">
        <v>83.314247871856068</v>
      </c>
      <c r="F9" s="7">
        <v>-3628.2000000000007</v>
      </c>
      <c r="G9" s="8">
        <v>12623.3</v>
      </c>
      <c r="H9" s="8">
        <v>12152.5</v>
      </c>
      <c r="I9" s="7">
        <v>96.270388884047762</v>
      </c>
      <c r="J9" s="7">
        <v>-470.79999999999927</v>
      </c>
      <c r="K9" s="8">
        <v>4225.3999999999996</v>
      </c>
      <c r="L9" s="8">
        <v>662.8</v>
      </c>
      <c r="M9" s="9">
        <v>15.68608889099257</v>
      </c>
      <c r="N9" s="7">
        <v>-3562.5999999999995</v>
      </c>
      <c r="O9" s="8">
        <v>3870.7</v>
      </c>
      <c r="P9" s="8">
        <v>4089.8</v>
      </c>
      <c r="Q9" s="7">
        <v>105.66047484951045</v>
      </c>
      <c r="R9" s="7">
        <v>219.10000000000036</v>
      </c>
    </row>
    <row r="10" spans="1:31" ht="12.95" customHeight="1">
      <c r="A10" s="5" t="s">
        <v>17</v>
      </c>
      <c r="B10" s="10" t="s">
        <v>18</v>
      </c>
      <c r="C10" s="7">
        <v>2457.3000000000002</v>
      </c>
      <c r="D10" s="7">
        <v>2707.1</v>
      </c>
      <c r="E10" s="7">
        <v>110.16562894233508</v>
      </c>
      <c r="F10" s="7">
        <v>249.79999999999973</v>
      </c>
      <c r="G10" s="8">
        <v>2050</v>
      </c>
      <c r="H10" s="8">
        <v>2509.1</v>
      </c>
      <c r="I10" s="7">
        <v>122.39512195121951</v>
      </c>
      <c r="J10" s="7">
        <v>459.09999999999991</v>
      </c>
      <c r="K10" s="8">
        <v>232</v>
      </c>
      <c r="L10" s="8">
        <v>0</v>
      </c>
      <c r="M10" s="9"/>
      <c r="N10" s="7">
        <v>-232</v>
      </c>
      <c r="O10" s="8">
        <v>58.6</v>
      </c>
      <c r="P10" s="8">
        <v>59.6</v>
      </c>
      <c r="Q10" s="7">
        <v>101.70648464163823</v>
      </c>
      <c r="R10" s="7">
        <v>1</v>
      </c>
    </row>
    <row r="11" spans="1:31" ht="12.95" customHeight="1">
      <c r="A11" s="5" t="s">
        <v>19</v>
      </c>
      <c r="B11" s="10" t="s">
        <v>20</v>
      </c>
      <c r="C11" s="7">
        <v>5786.9000000000005</v>
      </c>
      <c r="D11" s="7">
        <v>6507.2</v>
      </c>
      <c r="E11" s="7">
        <v>112.44707874682472</v>
      </c>
      <c r="F11" s="7">
        <v>720.29999999999927</v>
      </c>
      <c r="G11" s="8">
        <v>5309.9</v>
      </c>
      <c r="H11" s="8">
        <v>6314.1</v>
      </c>
      <c r="I11" s="7">
        <v>118.91184391419802</v>
      </c>
      <c r="J11" s="7">
        <v>1004.2000000000007</v>
      </c>
      <c r="K11" s="8">
        <v>386.6</v>
      </c>
      <c r="L11" s="8">
        <v>91.3</v>
      </c>
      <c r="M11" s="9">
        <v>23.616140713916188</v>
      </c>
      <c r="N11" s="7">
        <v>-295.3</v>
      </c>
      <c r="O11" s="8">
        <v>0</v>
      </c>
      <c r="P11" s="8">
        <v>0</v>
      </c>
      <c r="Q11" s="7"/>
      <c r="R11" s="7"/>
    </row>
    <row r="12" spans="1:31" ht="33.75">
      <c r="A12" s="5" t="s">
        <v>21</v>
      </c>
      <c r="B12" s="10" t="s">
        <v>22</v>
      </c>
      <c r="C12" s="7">
        <v>655.5</v>
      </c>
      <c r="D12" s="7">
        <v>833</v>
      </c>
      <c r="E12" s="7">
        <v>127.0785659801678</v>
      </c>
      <c r="F12" s="7">
        <v>177.5</v>
      </c>
      <c r="G12" s="8">
        <v>384.4</v>
      </c>
      <c r="H12" s="8">
        <v>833</v>
      </c>
      <c r="I12" s="7">
        <v>216.70135275754424</v>
      </c>
      <c r="J12" s="7">
        <v>448.6</v>
      </c>
      <c r="K12" s="8">
        <v>271.10000000000002</v>
      </c>
      <c r="L12" s="8">
        <v>0</v>
      </c>
      <c r="M12" s="9"/>
      <c r="N12" s="7">
        <v>-271.10000000000002</v>
      </c>
      <c r="O12" s="8">
        <v>0</v>
      </c>
      <c r="P12" s="8">
        <v>0</v>
      </c>
      <c r="Q12" s="7"/>
      <c r="R12" s="7"/>
    </row>
    <row r="13" spans="1:31" ht="22.5">
      <c r="A13" s="5" t="s">
        <v>23</v>
      </c>
      <c r="B13" s="10" t="s">
        <v>24</v>
      </c>
      <c r="C13" s="7">
        <v>6340.9</v>
      </c>
      <c r="D13" s="7">
        <v>6569.0999999999995</v>
      </c>
      <c r="E13" s="7">
        <v>103.59885820624832</v>
      </c>
      <c r="F13" s="7">
        <v>228.19999999999982</v>
      </c>
      <c r="G13" s="8">
        <v>3176.4</v>
      </c>
      <c r="H13" s="8">
        <v>3723.3999999999996</v>
      </c>
      <c r="I13" s="7">
        <v>117.22075305377156</v>
      </c>
      <c r="J13" s="7">
        <v>546.99999999999955</v>
      </c>
      <c r="K13" s="8">
        <v>3164.5</v>
      </c>
      <c r="L13" s="8">
        <v>2845.7</v>
      </c>
      <c r="M13" s="9">
        <v>89.925738663295931</v>
      </c>
      <c r="N13" s="7">
        <v>-318.80000000000018</v>
      </c>
      <c r="O13" s="8">
        <v>0</v>
      </c>
      <c r="P13" s="8">
        <v>0</v>
      </c>
      <c r="Q13" s="7"/>
      <c r="R13" s="7"/>
    </row>
    <row r="14" spans="1:31" ht="12.95" customHeight="1">
      <c r="A14" s="5" t="s">
        <v>25</v>
      </c>
      <c r="B14" s="10" t="s">
        <v>26</v>
      </c>
      <c r="C14" s="7">
        <v>6461.9</v>
      </c>
      <c r="D14" s="7">
        <v>6439.8</v>
      </c>
      <c r="E14" s="7">
        <v>99.657995326451982</v>
      </c>
      <c r="F14" s="7">
        <v>-22.099999999999454</v>
      </c>
      <c r="G14" s="8">
        <v>6026.8</v>
      </c>
      <c r="H14" s="8">
        <v>6413.4</v>
      </c>
      <c r="I14" s="7">
        <v>106.41468109112628</v>
      </c>
      <c r="J14" s="7">
        <v>386.59999999999945</v>
      </c>
      <c r="K14" s="8">
        <v>424.9</v>
      </c>
      <c r="L14" s="8">
        <v>14.1</v>
      </c>
      <c r="M14" s="9">
        <v>3.3184278653800892</v>
      </c>
      <c r="N14" s="7">
        <v>-410.79999999999995</v>
      </c>
      <c r="O14" s="8">
        <v>0</v>
      </c>
      <c r="P14" s="8">
        <v>0</v>
      </c>
      <c r="Q14" s="7"/>
      <c r="R14" s="7"/>
    </row>
    <row r="15" spans="1:31" ht="12.95" customHeight="1">
      <c r="A15" s="5" t="s">
        <v>27</v>
      </c>
      <c r="B15" s="11" t="s">
        <v>28</v>
      </c>
      <c r="C15" s="7">
        <v>1621.6</v>
      </c>
      <c r="D15" s="7">
        <v>1738.4</v>
      </c>
      <c r="E15" s="7">
        <v>107.20276270350273</v>
      </c>
      <c r="F15" s="7">
        <v>116.80000000000018</v>
      </c>
      <c r="G15" s="8">
        <v>334.8</v>
      </c>
      <c r="H15" s="8">
        <v>554.20000000000005</v>
      </c>
      <c r="I15" s="7">
        <v>165.53166069295102</v>
      </c>
      <c r="J15" s="7">
        <v>219.40000000000003</v>
      </c>
      <c r="K15" s="8">
        <v>672</v>
      </c>
      <c r="L15" s="8">
        <v>568.29999999999995</v>
      </c>
      <c r="M15" s="9">
        <v>84.56845238095238</v>
      </c>
      <c r="N15" s="7">
        <v>-103.70000000000005</v>
      </c>
      <c r="O15" s="8">
        <v>614.79999999999995</v>
      </c>
      <c r="P15" s="8">
        <v>615.9</v>
      </c>
      <c r="Q15" s="7">
        <v>100.17891997397528</v>
      </c>
      <c r="R15" s="7">
        <v>1.1000000000000227</v>
      </c>
    </row>
    <row r="16" spans="1:31" ht="12.95" customHeight="1">
      <c r="A16" s="5" t="s">
        <v>29</v>
      </c>
      <c r="B16" s="10" t="s">
        <v>30</v>
      </c>
      <c r="C16" s="7">
        <v>3314.9</v>
      </c>
      <c r="D16" s="7">
        <v>87</v>
      </c>
      <c r="E16" s="7">
        <v>2.6245135599867266</v>
      </c>
      <c r="F16" s="7">
        <v>-3227.9</v>
      </c>
      <c r="G16" s="8">
        <v>89</v>
      </c>
      <c r="H16" s="8">
        <v>87</v>
      </c>
      <c r="I16" s="7">
        <v>97.752808988764045</v>
      </c>
      <c r="J16" s="7">
        <v>-2</v>
      </c>
      <c r="K16" s="8">
        <v>3225.9</v>
      </c>
      <c r="L16" s="8">
        <v>0</v>
      </c>
      <c r="M16" s="9"/>
      <c r="N16" s="7">
        <v>-3225.9</v>
      </c>
      <c r="O16" s="8">
        <v>0</v>
      </c>
      <c r="P16" s="8">
        <v>0</v>
      </c>
      <c r="Q16" s="7"/>
      <c r="R16" s="7"/>
    </row>
    <row r="17" spans="1:30" ht="22.5">
      <c r="A17" s="5" t="s">
        <v>31</v>
      </c>
      <c r="B17" s="10" t="s">
        <v>32</v>
      </c>
      <c r="C17" s="7">
        <v>10995.900000000001</v>
      </c>
      <c r="D17" s="7">
        <v>11528.9</v>
      </c>
      <c r="E17" s="7">
        <v>104.84726125192117</v>
      </c>
      <c r="F17" s="7">
        <v>532.99999999999818</v>
      </c>
      <c r="G17" s="8">
        <v>9298.6</v>
      </c>
      <c r="H17" s="8">
        <v>9683.1</v>
      </c>
      <c r="I17" s="7">
        <v>104.13503107994752</v>
      </c>
      <c r="J17" s="7">
        <v>384.5</v>
      </c>
      <c r="K17" s="8">
        <v>33</v>
      </c>
      <c r="L17" s="8">
        <v>0</v>
      </c>
      <c r="M17" s="9"/>
      <c r="N17" s="7">
        <v>-33</v>
      </c>
      <c r="O17" s="8">
        <v>1580.7</v>
      </c>
      <c r="P17" s="8">
        <v>1763.9</v>
      </c>
      <c r="Q17" s="7">
        <v>111.58980198646169</v>
      </c>
      <c r="R17" s="7">
        <v>183.20000000000005</v>
      </c>
    </row>
    <row r="18" spans="1:30">
      <c r="A18" s="12"/>
      <c r="B18" s="13" t="s">
        <v>33</v>
      </c>
      <c r="C18" s="7">
        <v>102179.9</v>
      </c>
      <c r="D18" s="7">
        <v>99066.599999999991</v>
      </c>
      <c r="E18" s="7">
        <v>96.953118959795418</v>
      </c>
      <c r="F18" s="7">
        <v>-3113.3000000000088</v>
      </c>
      <c r="G18" s="7">
        <v>57926.900000000009</v>
      </c>
      <c r="H18" s="7">
        <v>60403.199999999997</v>
      </c>
      <c r="I18" s="7">
        <v>104.2748705696317</v>
      </c>
      <c r="J18" s="7">
        <v>2476.3000000000002</v>
      </c>
      <c r="K18" s="7">
        <v>15538.5</v>
      </c>
      <c r="L18" s="7">
        <v>6759.6</v>
      </c>
      <c r="M18" s="7">
        <v>43.502268558741193</v>
      </c>
      <c r="N18" s="7">
        <v>-8778.9</v>
      </c>
      <c r="O18" s="7">
        <v>26204.399999999998</v>
      </c>
      <c r="P18" s="7">
        <v>28864.7</v>
      </c>
      <c r="Q18" s="7">
        <v>110.15211185907712</v>
      </c>
      <c r="R18" s="7">
        <v>2660.3</v>
      </c>
    </row>
    <row r="19" spans="1:30">
      <c r="A19" s="14"/>
      <c r="B19" s="14"/>
      <c r="F19" s="15"/>
      <c r="J19" s="16"/>
      <c r="N19" s="16"/>
      <c r="R19" s="15"/>
    </row>
    <row r="20" spans="1:30" ht="24.6" customHeight="1">
      <c r="A20" s="281" t="s">
        <v>2</v>
      </c>
      <c r="B20" s="282" t="s">
        <v>3</v>
      </c>
      <c r="C20" s="283" t="s">
        <v>34</v>
      </c>
      <c r="D20" s="283"/>
      <c r="E20" s="283"/>
      <c r="F20" s="283"/>
      <c r="G20" s="282" t="s">
        <v>35</v>
      </c>
      <c r="H20" s="282"/>
      <c r="I20" s="282"/>
      <c r="J20" s="282"/>
      <c r="K20" s="282" t="s">
        <v>36</v>
      </c>
      <c r="L20" s="282"/>
      <c r="M20" s="282"/>
      <c r="N20" s="282"/>
      <c r="P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30">
      <c r="A21" s="281"/>
      <c r="B21" s="282"/>
      <c r="C21" s="284">
        <v>2023</v>
      </c>
      <c r="D21" s="286">
        <v>2024</v>
      </c>
      <c r="E21" s="287" t="s">
        <v>8</v>
      </c>
      <c r="F21" s="288"/>
      <c r="G21" s="284">
        <v>2023</v>
      </c>
      <c r="H21" s="286">
        <v>2024</v>
      </c>
      <c r="I21" s="287" t="s">
        <v>8</v>
      </c>
      <c r="J21" s="288"/>
      <c r="K21" s="284">
        <v>2023</v>
      </c>
      <c r="L21" s="286">
        <v>2024</v>
      </c>
      <c r="M21" s="287" t="s">
        <v>8</v>
      </c>
      <c r="N21" s="287"/>
      <c r="O21" s="16"/>
      <c r="V21" s="16"/>
      <c r="Z21" s="18"/>
      <c r="AD21" s="16"/>
    </row>
    <row r="22" spans="1:30">
      <c r="A22" s="281"/>
      <c r="B22" s="282"/>
      <c r="C22" s="285"/>
      <c r="D22" s="286"/>
      <c r="E22" s="4" t="s">
        <v>9</v>
      </c>
      <c r="F22" s="4" t="s">
        <v>10</v>
      </c>
      <c r="G22" s="285"/>
      <c r="H22" s="286"/>
      <c r="I22" s="4" t="s">
        <v>9</v>
      </c>
      <c r="J22" s="4" t="s">
        <v>10</v>
      </c>
      <c r="K22" s="285"/>
      <c r="L22" s="286"/>
      <c r="M22" s="4" t="s">
        <v>9</v>
      </c>
      <c r="N22" s="4" t="s">
        <v>10</v>
      </c>
      <c r="P22" s="16"/>
      <c r="T22" s="19"/>
    </row>
    <row r="23" spans="1:30" ht="12.95" customHeight="1">
      <c r="A23" s="5" t="s">
        <v>11</v>
      </c>
      <c r="B23" s="6" t="s">
        <v>12</v>
      </c>
      <c r="C23" s="8">
        <v>47.4</v>
      </c>
      <c r="D23" s="8">
        <v>67.8</v>
      </c>
      <c r="E23" s="7">
        <v>143.03797468354432</v>
      </c>
      <c r="F23" s="7">
        <v>20.399999999999999</v>
      </c>
      <c r="G23" s="8">
        <v>149.80000000000001</v>
      </c>
      <c r="H23" s="8">
        <v>199.7</v>
      </c>
      <c r="I23" s="7">
        <v>133.31108144192254</v>
      </c>
      <c r="J23" s="7">
        <v>49.899999999999977</v>
      </c>
      <c r="K23" s="8">
        <v>964.1</v>
      </c>
      <c r="L23" s="8">
        <v>1211.5999999999999</v>
      </c>
      <c r="M23" s="7">
        <v>125.67161082875219</v>
      </c>
      <c r="N23" s="7">
        <v>247.49999999999989</v>
      </c>
    </row>
    <row r="24" spans="1:30" ht="12.95" customHeight="1">
      <c r="A24" s="5" t="s">
        <v>13</v>
      </c>
      <c r="B24" s="10" t="s">
        <v>14</v>
      </c>
      <c r="C24" s="8">
        <v>0</v>
      </c>
      <c r="D24" s="8">
        <v>0</v>
      </c>
      <c r="E24" s="7"/>
      <c r="F24" s="7"/>
      <c r="G24" s="8">
        <v>23</v>
      </c>
      <c r="H24" s="8">
        <v>14.6</v>
      </c>
      <c r="I24" s="7">
        <v>63.478260869565219</v>
      </c>
      <c r="J24" s="7">
        <v>-8.4</v>
      </c>
      <c r="K24" s="8">
        <v>0</v>
      </c>
      <c r="L24" s="8">
        <v>0</v>
      </c>
      <c r="M24" s="7"/>
      <c r="N24" s="7"/>
      <c r="W24" s="20"/>
    </row>
    <row r="25" spans="1:30" ht="12.95" customHeight="1">
      <c r="A25" s="5" t="s">
        <v>15</v>
      </c>
      <c r="B25" s="10" t="s">
        <v>16</v>
      </c>
      <c r="C25" s="8">
        <v>0</v>
      </c>
      <c r="D25" s="8">
        <v>0</v>
      </c>
      <c r="E25" s="7"/>
      <c r="F25" s="7"/>
      <c r="G25" s="8">
        <v>91.9</v>
      </c>
      <c r="H25" s="8">
        <v>116.3</v>
      </c>
      <c r="I25" s="7">
        <v>126.55059847660499</v>
      </c>
      <c r="J25" s="7">
        <v>24.399999999999991</v>
      </c>
      <c r="K25" s="8">
        <v>933</v>
      </c>
      <c r="L25" s="8">
        <v>1094.7</v>
      </c>
      <c r="M25" s="7">
        <v>117.33118971061094</v>
      </c>
      <c r="N25" s="7">
        <v>161.70000000000005</v>
      </c>
    </row>
    <row r="26" spans="1:30" ht="12.95" customHeight="1">
      <c r="A26" s="5" t="s">
        <v>17</v>
      </c>
      <c r="B26" s="10" t="s">
        <v>18</v>
      </c>
      <c r="C26" s="8">
        <v>58.8</v>
      </c>
      <c r="D26" s="8">
        <v>70.599999999999994</v>
      </c>
      <c r="E26" s="7">
        <v>120.06802721088434</v>
      </c>
      <c r="F26" s="7">
        <v>11.799999999999997</v>
      </c>
      <c r="G26" s="8">
        <v>36.799999999999997</v>
      </c>
      <c r="H26" s="8">
        <v>28.8</v>
      </c>
      <c r="I26" s="7">
        <v>78.260869565217391</v>
      </c>
      <c r="J26" s="7">
        <v>-7.9999999999999964</v>
      </c>
      <c r="K26" s="8">
        <v>21.1</v>
      </c>
      <c r="L26" s="8">
        <v>39</v>
      </c>
      <c r="M26" s="7">
        <v>184.83412322274879</v>
      </c>
      <c r="N26" s="7">
        <v>17.899999999999999</v>
      </c>
    </row>
    <row r="27" spans="1:30">
      <c r="A27" s="5" t="s">
        <v>19</v>
      </c>
      <c r="B27" s="10" t="s">
        <v>20</v>
      </c>
      <c r="C27" s="8">
        <v>17.600000000000001</v>
      </c>
      <c r="D27" s="8">
        <v>18.899999999999999</v>
      </c>
      <c r="E27" s="7">
        <v>107.38636363636363</v>
      </c>
      <c r="F27" s="7">
        <v>1.2999999999999972</v>
      </c>
      <c r="G27" s="8">
        <v>72.8</v>
      </c>
      <c r="H27" s="8">
        <v>82.9</v>
      </c>
      <c r="I27" s="7">
        <v>113.87362637362639</v>
      </c>
      <c r="J27" s="7">
        <v>10.100000000000009</v>
      </c>
      <c r="K27" s="8">
        <v>0</v>
      </c>
      <c r="L27" s="8">
        <v>0</v>
      </c>
      <c r="M27" s="7"/>
      <c r="N27" s="7"/>
    </row>
    <row r="28" spans="1:30" ht="33.75">
      <c r="A28" s="5" t="s">
        <v>21</v>
      </c>
      <c r="B28" s="10" t="s">
        <v>22</v>
      </c>
      <c r="C28" s="8">
        <v>0</v>
      </c>
      <c r="D28" s="8">
        <v>0</v>
      </c>
      <c r="E28" s="7"/>
      <c r="F28" s="7"/>
      <c r="G28" s="8">
        <v>0</v>
      </c>
      <c r="H28" s="8">
        <v>0</v>
      </c>
      <c r="I28" s="7"/>
      <c r="J28" s="7"/>
      <c r="K28" s="8">
        <v>0</v>
      </c>
      <c r="L28" s="8">
        <v>0</v>
      </c>
      <c r="M28" s="7"/>
      <c r="N28" s="7"/>
    </row>
    <row r="29" spans="1:30" ht="22.5">
      <c r="A29" s="5" t="s">
        <v>23</v>
      </c>
      <c r="B29" s="10" t="s">
        <v>24</v>
      </c>
      <c r="C29" s="8">
        <v>0</v>
      </c>
      <c r="D29" s="8">
        <v>0</v>
      </c>
      <c r="E29" s="7"/>
      <c r="F29" s="7"/>
      <c r="G29" s="8">
        <v>0</v>
      </c>
      <c r="H29" s="8">
        <v>0</v>
      </c>
      <c r="I29" s="7"/>
      <c r="J29" s="7"/>
      <c r="K29" s="8">
        <v>0</v>
      </c>
      <c r="L29" s="8">
        <v>0</v>
      </c>
      <c r="M29" s="7"/>
      <c r="N29" s="7"/>
    </row>
    <row r="30" spans="1:30" ht="12.95" customHeight="1">
      <c r="A30" s="5" t="s">
        <v>25</v>
      </c>
      <c r="B30" s="10" t="s">
        <v>26</v>
      </c>
      <c r="C30" s="8">
        <v>0</v>
      </c>
      <c r="D30" s="8">
        <v>0</v>
      </c>
      <c r="E30" s="7"/>
      <c r="F30" s="7"/>
      <c r="G30" s="8">
        <v>10.199999999999999</v>
      </c>
      <c r="H30" s="8">
        <v>12.3</v>
      </c>
      <c r="I30" s="7">
        <v>120.58823529411767</v>
      </c>
      <c r="J30" s="7">
        <v>2.1000000000000014</v>
      </c>
      <c r="K30" s="8">
        <v>0</v>
      </c>
      <c r="L30" s="8">
        <v>0</v>
      </c>
      <c r="M30" s="7"/>
      <c r="N30" s="7"/>
    </row>
    <row r="31" spans="1:30" ht="12.95" customHeight="1">
      <c r="A31" s="5" t="s">
        <v>27</v>
      </c>
      <c r="B31" s="10" t="s">
        <v>28</v>
      </c>
      <c r="C31" s="8">
        <v>0</v>
      </c>
      <c r="D31" s="8">
        <v>0</v>
      </c>
      <c r="E31" s="7"/>
      <c r="F31" s="7"/>
      <c r="G31" s="8">
        <v>0</v>
      </c>
      <c r="H31" s="8">
        <v>0</v>
      </c>
      <c r="I31" s="7"/>
      <c r="J31" s="7"/>
      <c r="K31" s="8">
        <v>0</v>
      </c>
      <c r="L31" s="8">
        <v>0</v>
      </c>
      <c r="M31" s="7"/>
      <c r="N31" s="7"/>
    </row>
    <row r="32" spans="1:30" ht="12.95" customHeight="1">
      <c r="A32" s="5" t="s">
        <v>29</v>
      </c>
      <c r="B32" s="10" t="s">
        <v>30</v>
      </c>
      <c r="C32" s="8">
        <v>0</v>
      </c>
      <c r="D32" s="8">
        <v>0</v>
      </c>
      <c r="E32" s="7"/>
      <c r="F32" s="7"/>
      <c r="G32" s="8">
        <v>0</v>
      </c>
      <c r="H32" s="8">
        <v>0</v>
      </c>
      <c r="I32" s="7"/>
      <c r="J32" s="7"/>
      <c r="K32" s="8">
        <v>0</v>
      </c>
      <c r="L32" s="8">
        <v>0</v>
      </c>
      <c r="M32" s="7"/>
      <c r="N32" s="7"/>
    </row>
    <row r="33" spans="1:15" ht="22.5">
      <c r="A33" s="5" t="s">
        <v>31</v>
      </c>
      <c r="B33" s="10" t="s">
        <v>32</v>
      </c>
      <c r="C33" s="8">
        <v>79.099999999999994</v>
      </c>
      <c r="D33" s="8">
        <v>75</v>
      </c>
      <c r="E33" s="7">
        <v>94.816687737041732</v>
      </c>
      <c r="F33" s="7">
        <v>-4.0999999999999943</v>
      </c>
      <c r="G33" s="8">
        <v>4.5</v>
      </c>
      <c r="H33" s="8">
        <v>6.9</v>
      </c>
      <c r="I33" s="7">
        <v>153.33333333333334</v>
      </c>
      <c r="J33" s="7">
        <v>2.4000000000000004</v>
      </c>
      <c r="K33" s="8">
        <v>0</v>
      </c>
      <c r="L33" s="8">
        <v>0</v>
      </c>
      <c r="M33" s="7"/>
      <c r="N33" s="7"/>
    </row>
    <row r="34" spans="1:15">
      <c r="A34" s="12"/>
      <c r="B34" s="13" t="s">
        <v>33</v>
      </c>
      <c r="C34" s="7">
        <v>202.89999999999998</v>
      </c>
      <c r="D34" s="7">
        <v>232.29999999999998</v>
      </c>
      <c r="E34" s="7">
        <v>114.48989650073929</v>
      </c>
      <c r="F34" s="7">
        <v>29.4</v>
      </c>
      <c r="G34" s="7">
        <v>389.00000000000006</v>
      </c>
      <c r="H34" s="7">
        <v>461.49999999999994</v>
      </c>
      <c r="I34" s="7">
        <v>118.63753213367607</v>
      </c>
      <c r="J34" s="7">
        <v>72.5</v>
      </c>
      <c r="K34" s="7">
        <v>1918.1999999999998</v>
      </c>
      <c r="L34" s="7">
        <v>2345.3000000000002</v>
      </c>
      <c r="M34" s="7">
        <v>122.26566572828696</v>
      </c>
      <c r="N34" s="7">
        <v>427.09999999999991</v>
      </c>
    </row>
    <row r="36" spans="1:15">
      <c r="D36" s="16"/>
      <c r="F36" s="16"/>
      <c r="J36" s="16"/>
      <c r="M36" s="21"/>
      <c r="N36" s="16"/>
      <c r="O36" s="15"/>
    </row>
    <row r="37" spans="1:15">
      <c r="F37" s="15"/>
    </row>
  </sheetData>
  <mergeCells count="36">
    <mergeCell ref="C1:N2"/>
    <mergeCell ref="P1:R1"/>
    <mergeCell ref="Q3:R3"/>
    <mergeCell ref="AC3:AD3"/>
    <mergeCell ref="A4:A6"/>
    <mergeCell ref="B4:B6"/>
    <mergeCell ref="C4:F4"/>
    <mergeCell ref="G4:J4"/>
    <mergeCell ref="K4:N4"/>
    <mergeCell ref="O4:R4"/>
    <mergeCell ref="Q5:R5"/>
    <mergeCell ref="C5:C6"/>
    <mergeCell ref="D5:D6"/>
    <mergeCell ref="E5:F5"/>
    <mergeCell ref="G5:G6"/>
    <mergeCell ref="H5:H6"/>
    <mergeCell ref="P5:P6"/>
    <mergeCell ref="I21:J21"/>
    <mergeCell ref="K21:K22"/>
    <mergeCell ref="L21:L22"/>
    <mergeCell ref="M21:N21"/>
    <mergeCell ref="I5:J5"/>
    <mergeCell ref="K5:K6"/>
    <mergeCell ref="L5:L6"/>
    <mergeCell ref="M5:N5"/>
    <mergeCell ref="O5:O6"/>
    <mergeCell ref="A20:A22"/>
    <mergeCell ref="B20:B22"/>
    <mergeCell ref="C20:F20"/>
    <mergeCell ref="G20:J20"/>
    <mergeCell ref="K20:N20"/>
    <mergeCell ref="C21:C22"/>
    <mergeCell ref="D21:D22"/>
    <mergeCell ref="E21:F21"/>
    <mergeCell ref="G21:G22"/>
    <mergeCell ref="H21:H22"/>
  </mergeCells>
  <pageMargins left="0.70866141732283472" right="0" top="0.74803149606299213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9660-137A-4111-9DCB-7DFAD4202989}">
  <dimension ref="A1:U95"/>
  <sheetViews>
    <sheetView tabSelected="1" zoomScaleNormal="100" workbookViewId="0">
      <selection activeCell="X12" sqref="X12"/>
    </sheetView>
  </sheetViews>
  <sheetFormatPr defaultColWidth="9.28515625" defaultRowHeight="11.25"/>
  <cols>
    <col min="1" max="1" width="3.5703125" style="14" customWidth="1"/>
    <col min="2" max="2" width="35.28515625" style="22" customWidth="1"/>
    <col min="3" max="4" width="6.5703125" style="14" customWidth="1"/>
    <col min="5" max="5" width="5" style="14" customWidth="1"/>
    <col min="6" max="6" width="6.5703125" style="14" customWidth="1"/>
    <col min="7" max="8" width="6.42578125" style="14" customWidth="1"/>
    <col min="9" max="9" width="5.140625" style="14" customWidth="1"/>
    <col min="10" max="10" width="5.7109375" style="14" customWidth="1"/>
    <col min="11" max="11" width="6.140625" style="14" customWidth="1"/>
    <col min="12" max="12" width="5.7109375" style="14" customWidth="1"/>
    <col min="13" max="13" width="5.5703125" style="14" customWidth="1"/>
    <col min="14" max="14" width="6" style="14" customWidth="1"/>
    <col min="15" max="16" width="5.42578125" style="14" customWidth="1"/>
    <col min="17" max="17" width="5" style="14" customWidth="1"/>
    <col min="18" max="18" width="4.7109375" style="14" customWidth="1"/>
    <col min="19" max="256" width="9.28515625" style="14"/>
    <col min="257" max="257" width="3.5703125" style="14" customWidth="1"/>
    <col min="258" max="258" width="35.28515625" style="14" customWidth="1"/>
    <col min="259" max="260" width="6.5703125" style="14" customWidth="1"/>
    <col min="261" max="261" width="5" style="14" customWidth="1"/>
    <col min="262" max="262" width="6.5703125" style="14" customWidth="1"/>
    <col min="263" max="264" width="6.42578125" style="14" customWidth="1"/>
    <col min="265" max="265" width="5.140625" style="14" customWidth="1"/>
    <col min="266" max="266" width="5.7109375" style="14" customWidth="1"/>
    <col min="267" max="267" width="6.140625" style="14" customWidth="1"/>
    <col min="268" max="268" width="5.7109375" style="14" customWidth="1"/>
    <col min="269" max="269" width="5.5703125" style="14" customWidth="1"/>
    <col min="270" max="270" width="6" style="14" customWidth="1"/>
    <col min="271" max="272" width="5.42578125" style="14" customWidth="1"/>
    <col min="273" max="273" width="5" style="14" customWidth="1"/>
    <col min="274" max="274" width="4.7109375" style="14" customWidth="1"/>
    <col min="275" max="512" width="9.28515625" style="14"/>
    <col min="513" max="513" width="3.5703125" style="14" customWidth="1"/>
    <col min="514" max="514" width="35.28515625" style="14" customWidth="1"/>
    <col min="515" max="516" width="6.5703125" style="14" customWidth="1"/>
    <col min="517" max="517" width="5" style="14" customWidth="1"/>
    <col min="518" max="518" width="6.5703125" style="14" customWidth="1"/>
    <col min="519" max="520" width="6.42578125" style="14" customWidth="1"/>
    <col min="521" max="521" width="5.140625" style="14" customWidth="1"/>
    <col min="522" max="522" width="5.7109375" style="14" customWidth="1"/>
    <col min="523" max="523" width="6.140625" style="14" customWidth="1"/>
    <col min="524" max="524" width="5.7109375" style="14" customWidth="1"/>
    <col min="525" max="525" width="5.5703125" style="14" customWidth="1"/>
    <col min="526" max="526" width="6" style="14" customWidth="1"/>
    <col min="527" max="528" width="5.42578125" style="14" customWidth="1"/>
    <col min="529" max="529" width="5" style="14" customWidth="1"/>
    <col min="530" max="530" width="4.7109375" style="14" customWidth="1"/>
    <col min="531" max="768" width="9.28515625" style="14"/>
    <col min="769" max="769" width="3.5703125" style="14" customWidth="1"/>
    <col min="770" max="770" width="35.28515625" style="14" customWidth="1"/>
    <col min="771" max="772" width="6.5703125" style="14" customWidth="1"/>
    <col min="773" max="773" width="5" style="14" customWidth="1"/>
    <col min="774" max="774" width="6.5703125" style="14" customWidth="1"/>
    <col min="775" max="776" width="6.42578125" style="14" customWidth="1"/>
    <col min="777" max="777" width="5.140625" style="14" customWidth="1"/>
    <col min="778" max="778" width="5.7109375" style="14" customWidth="1"/>
    <col min="779" max="779" width="6.140625" style="14" customWidth="1"/>
    <col min="780" max="780" width="5.7109375" style="14" customWidth="1"/>
    <col min="781" max="781" width="5.5703125" style="14" customWidth="1"/>
    <col min="782" max="782" width="6" style="14" customWidth="1"/>
    <col min="783" max="784" width="5.42578125" style="14" customWidth="1"/>
    <col min="785" max="785" width="5" style="14" customWidth="1"/>
    <col min="786" max="786" width="4.7109375" style="14" customWidth="1"/>
    <col min="787" max="1024" width="9.28515625" style="14"/>
    <col min="1025" max="1025" width="3.5703125" style="14" customWidth="1"/>
    <col min="1026" max="1026" width="35.28515625" style="14" customWidth="1"/>
    <col min="1027" max="1028" width="6.5703125" style="14" customWidth="1"/>
    <col min="1029" max="1029" width="5" style="14" customWidth="1"/>
    <col min="1030" max="1030" width="6.5703125" style="14" customWidth="1"/>
    <col min="1031" max="1032" width="6.42578125" style="14" customWidth="1"/>
    <col min="1033" max="1033" width="5.140625" style="14" customWidth="1"/>
    <col min="1034" max="1034" width="5.7109375" style="14" customWidth="1"/>
    <col min="1035" max="1035" width="6.140625" style="14" customWidth="1"/>
    <col min="1036" max="1036" width="5.7109375" style="14" customWidth="1"/>
    <col min="1037" max="1037" width="5.5703125" style="14" customWidth="1"/>
    <col min="1038" max="1038" width="6" style="14" customWidth="1"/>
    <col min="1039" max="1040" width="5.42578125" style="14" customWidth="1"/>
    <col min="1041" max="1041" width="5" style="14" customWidth="1"/>
    <col min="1042" max="1042" width="4.7109375" style="14" customWidth="1"/>
    <col min="1043" max="1280" width="9.28515625" style="14"/>
    <col min="1281" max="1281" width="3.5703125" style="14" customWidth="1"/>
    <col min="1282" max="1282" width="35.28515625" style="14" customWidth="1"/>
    <col min="1283" max="1284" width="6.5703125" style="14" customWidth="1"/>
    <col min="1285" max="1285" width="5" style="14" customWidth="1"/>
    <col min="1286" max="1286" width="6.5703125" style="14" customWidth="1"/>
    <col min="1287" max="1288" width="6.42578125" style="14" customWidth="1"/>
    <col min="1289" max="1289" width="5.140625" style="14" customWidth="1"/>
    <col min="1290" max="1290" width="5.7109375" style="14" customWidth="1"/>
    <col min="1291" max="1291" width="6.140625" style="14" customWidth="1"/>
    <col min="1292" max="1292" width="5.7109375" style="14" customWidth="1"/>
    <col min="1293" max="1293" width="5.5703125" style="14" customWidth="1"/>
    <col min="1294" max="1294" width="6" style="14" customWidth="1"/>
    <col min="1295" max="1296" width="5.42578125" style="14" customWidth="1"/>
    <col min="1297" max="1297" width="5" style="14" customWidth="1"/>
    <col min="1298" max="1298" width="4.7109375" style="14" customWidth="1"/>
    <col min="1299" max="1536" width="9.28515625" style="14"/>
    <col min="1537" max="1537" width="3.5703125" style="14" customWidth="1"/>
    <col min="1538" max="1538" width="35.28515625" style="14" customWidth="1"/>
    <col min="1539" max="1540" width="6.5703125" style="14" customWidth="1"/>
    <col min="1541" max="1541" width="5" style="14" customWidth="1"/>
    <col min="1542" max="1542" width="6.5703125" style="14" customWidth="1"/>
    <col min="1543" max="1544" width="6.42578125" style="14" customWidth="1"/>
    <col min="1545" max="1545" width="5.140625" style="14" customWidth="1"/>
    <col min="1546" max="1546" width="5.7109375" style="14" customWidth="1"/>
    <col min="1547" max="1547" width="6.140625" style="14" customWidth="1"/>
    <col min="1548" max="1548" width="5.7109375" style="14" customWidth="1"/>
    <col min="1549" max="1549" width="5.5703125" style="14" customWidth="1"/>
    <col min="1550" max="1550" width="6" style="14" customWidth="1"/>
    <col min="1551" max="1552" width="5.42578125" style="14" customWidth="1"/>
    <col min="1553" max="1553" width="5" style="14" customWidth="1"/>
    <col min="1554" max="1554" width="4.7109375" style="14" customWidth="1"/>
    <col min="1555" max="1792" width="9.28515625" style="14"/>
    <col min="1793" max="1793" width="3.5703125" style="14" customWidth="1"/>
    <col min="1794" max="1794" width="35.28515625" style="14" customWidth="1"/>
    <col min="1795" max="1796" width="6.5703125" style="14" customWidth="1"/>
    <col min="1797" max="1797" width="5" style="14" customWidth="1"/>
    <col min="1798" max="1798" width="6.5703125" style="14" customWidth="1"/>
    <col min="1799" max="1800" width="6.42578125" style="14" customWidth="1"/>
    <col min="1801" max="1801" width="5.140625" style="14" customWidth="1"/>
    <col min="1802" max="1802" width="5.7109375" style="14" customWidth="1"/>
    <col min="1803" max="1803" width="6.140625" style="14" customWidth="1"/>
    <col min="1804" max="1804" width="5.7109375" style="14" customWidth="1"/>
    <col min="1805" max="1805" width="5.5703125" style="14" customWidth="1"/>
    <col min="1806" max="1806" width="6" style="14" customWidth="1"/>
    <col min="1807" max="1808" width="5.42578125" style="14" customWidth="1"/>
    <col min="1809" max="1809" width="5" style="14" customWidth="1"/>
    <col min="1810" max="1810" width="4.7109375" style="14" customWidth="1"/>
    <col min="1811" max="2048" width="9.28515625" style="14"/>
    <col min="2049" max="2049" width="3.5703125" style="14" customWidth="1"/>
    <col min="2050" max="2050" width="35.28515625" style="14" customWidth="1"/>
    <col min="2051" max="2052" width="6.5703125" style="14" customWidth="1"/>
    <col min="2053" max="2053" width="5" style="14" customWidth="1"/>
    <col min="2054" max="2054" width="6.5703125" style="14" customWidth="1"/>
    <col min="2055" max="2056" width="6.42578125" style="14" customWidth="1"/>
    <col min="2057" max="2057" width="5.140625" style="14" customWidth="1"/>
    <col min="2058" max="2058" width="5.7109375" style="14" customWidth="1"/>
    <col min="2059" max="2059" width="6.140625" style="14" customWidth="1"/>
    <col min="2060" max="2060" width="5.7109375" style="14" customWidth="1"/>
    <col min="2061" max="2061" width="5.5703125" style="14" customWidth="1"/>
    <col min="2062" max="2062" width="6" style="14" customWidth="1"/>
    <col min="2063" max="2064" width="5.42578125" style="14" customWidth="1"/>
    <col min="2065" max="2065" width="5" style="14" customWidth="1"/>
    <col min="2066" max="2066" width="4.7109375" style="14" customWidth="1"/>
    <col min="2067" max="2304" width="9.28515625" style="14"/>
    <col min="2305" max="2305" width="3.5703125" style="14" customWidth="1"/>
    <col min="2306" max="2306" width="35.28515625" style="14" customWidth="1"/>
    <col min="2307" max="2308" width="6.5703125" style="14" customWidth="1"/>
    <col min="2309" max="2309" width="5" style="14" customWidth="1"/>
    <col min="2310" max="2310" width="6.5703125" style="14" customWidth="1"/>
    <col min="2311" max="2312" width="6.42578125" style="14" customWidth="1"/>
    <col min="2313" max="2313" width="5.140625" style="14" customWidth="1"/>
    <col min="2314" max="2314" width="5.7109375" style="14" customWidth="1"/>
    <col min="2315" max="2315" width="6.140625" style="14" customWidth="1"/>
    <col min="2316" max="2316" width="5.7109375" style="14" customWidth="1"/>
    <col min="2317" max="2317" width="5.5703125" style="14" customWidth="1"/>
    <col min="2318" max="2318" width="6" style="14" customWidth="1"/>
    <col min="2319" max="2320" width="5.42578125" style="14" customWidth="1"/>
    <col min="2321" max="2321" width="5" style="14" customWidth="1"/>
    <col min="2322" max="2322" width="4.7109375" style="14" customWidth="1"/>
    <col min="2323" max="2560" width="9.28515625" style="14"/>
    <col min="2561" max="2561" width="3.5703125" style="14" customWidth="1"/>
    <col min="2562" max="2562" width="35.28515625" style="14" customWidth="1"/>
    <col min="2563" max="2564" width="6.5703125" style="14" customWidth="1"/>
    <col min="2565" max="2565" width="5" style="14" customWidth="1"/>
    <col min="2566" max="2566" width="6.5703125" style="14" customWidth="1"/>
    <col min="2567" max="2568" width="6.42578125" style="14" customWidth="1"/>
    <col min="2569" max="2569" width="5.140625" style="14" customWidth="1"/>
    <col min="2570" max="2570" width="5.7109375" style="14" customWidth="1"/>
    <col min="2571" max="2571" width="6.140625" style="14" customWidth="1"/>
    <col min="2572" max="2572" width="5.7109375" style="14" customWidth="1"/>
    <col min="2573" max="2573" width="5.5703125" style="14" customWidth="1"/>
    <col min="2574" max="2574" width="6" style="14" customWidth="1"/>
    <col min="2575" max="2576" width="5.42578125" style="14" customWidth="1"/>
    <col min="2577" max="2577" width="5" style="14" customWidth="1"/>
    <col min="2578" max="2578" width="4.7109375" style="14" customWidth="1"/>
    <col min="2579" max="2816" width="9.28515625" style="14"/>
    <col min="2817" max="2817" width="3.5703125" style="14" customWidth="1"/>
    <col min="2818" max="2818" width="35.28515625" style="14" customWidth="1"/>
    <col min="2819" max="2820" width="6.5703125" style="14" customWidth="1"/>
    <col min="2821" max="2821" width="5" style="14" customWidth="1"/>
    <col min="2822" max="2822" width="6.5703125" style="14" customWidth="1"/>
    <col min="2823" max="2824" width="6.42578125" style="14" customWidth="1"/>
    <col min="2825" max="2825" width="5.140625" style="14" customWidth="1"/>
    <col min="2826" max="2826" width="5.7109375" style="14" customWidth="1"/>
    <col min="2827" max="2827" width="6.140625" style="14" customWidth="1"/>
    <col min="2828" max="2828" width="5.7109375" style="14" customWidth="1"/>
    <col min="2829" max="2829" width="5.5703125" style="14" customWidth="1"/>
    <col min="2830" max="2830" width="6" style="14" customWidth="1"/>
    <col min="2831" max="2832" width="5.42578125" style="14" customWidth="1"/>
    <col min="2833" max="2833" width="5" style="14" customWidth="1"/>
    <col min="2834" max="2834" width="4.7109375" style="14" customWidth="1"/>
    <col min="2835" max="3072" width="9.28515625" style="14"/>
    <col min="3073" max="3073" width="3.5703125" style="14" customWidth="1"/>
    <col min="3074" max="3074" width="35.28515625" style="14" customWidth="1"/>
    <col min="3075" max="3076" width="6.5703125" style="14" customWidth="1"/>
    <col min="3077" max="3077" width="5" style="14" customWidth="1"/>
    <col min="3078" max="3078" width="6.5703125" style="14" customWidth="1"/>
    <col min="3079" max="3080" width="6.42578125" style="14" customWidth="1"/>
    <col min="3081" max="3081" width="5.140625" style="14" customWidth="1"/>
    <col min="3082" max="3082" width="5.7109375" style="14" customWidth="1"/>
    <col min="3083" max="3083" width="6.140625" style="14" customWidth="1"/>
    <col min="3084" max="3084" width="5.7109375" style="14" customWidth="1"/>
    <col min="3085" max="3085" width="5.5703125" style="14" customWidth="1"/>
    <col min="3086" max="3086" width="6" style="14" customWidth="1"/>
    <col min="3087" max="3088" width="5.42578125" style="14" customWidth="1"/>
    <col min="3089" max="3089" width="5" style="14" customWidth="1"/>
    <col min="3090" max="3090" width="4.7109375" style="14" customWidth="1"/>
    <col min="3091" max="3328" width="9.28515625" style="14"/>
    <col min="3329" max="3329" width="3.5703125" style="14" customWidth="1"/>
    <col min="3330" max="3330" width="35.28515625" style="14" customWidth="1"/>
    <col min="3331" max="3332" width="6.5703125" style="14" customWidth="1"/>
    <col min="3333" max="3333" width="5" style="14" customWidth="1"/>
    <col min="3334" max="3334" width="6.5703125" style="14" customWidth="1"/>
    <col min="3335" max="3336" width="6.42578125" style="14" customWidth="1"/>
    <col min="3337" max="3337" width="5.140625" style="14" customWidth="1"/>
    <col min="3338" max="3338" width="5.7109375" style="14" customWidth="1"/>
    <col min="3339" max="3339" width="6.140625" style="14" customWidth="1"/>
    <col min="3340" max="3340" width="5.7109375" style="14" customWidth="1"/>
    <col min="3341" max="3341" width="5.5703125" style="14" customWidth="1"/>
    <col min="3342" max="3342" width="6" style="14" customWidth="1"/>
    <col min="3343" max="3344" width="5.42578125" style="14" customWidth="1"/>
    <col min="3345" max="3345" width="5" style="14" customWidth="1"/>
    <col min="3346" max="3346" width="4.7109375" style="14" customWidth="1"/>
    <col min="3347" max="3584" width="9.28515625" style="14"/>
    <col min="3585" max="3585" width="3.5703125" style="14" customWidth="1"/>
    <col min="3586" max="3586" width="35.28515625" style="14" customWidth="1"/>
    <col min="3587" max="3588" width="6.5703125" style="14" customWidth="1"/>
    <col min="3589" max="3589" width="5" style="14" customWidth="1"/>
    <col min="3590" max="3590" width="6.5703125" style="14" customWidth="1"/>
    <col min="3591" max="3592" width="6.42578125" style="14" customWidth="1"/>
    <col min="3593" max="3593" width="5.140625" style="14" customWidth="1"/>
    <col min="3594" max="3594" width="5.7109375" style="14" customWidth="1"/>
    <col min="3595" max="3595" width="6.140625" style="14" customWidth="1"/>
    <col min="3596" max="3596" width="5.7109375" style="14" customWidth="1"/>
    <col min="3597" max="3597" width="5.5703125" style="14" customWidth="1"/>
    <col min="3598" max="3598" width="6" style="14" customWidth="1"/>
    <col min="3599" max="3600" width="5.42578125" style="14" customWidth="1"/>
    <col min="3601" max="3601" width="5" style="14" customWidth="1"/>
    <col min="3602" max="3602" width="4.7109375" style="14" customWidth="1"/>
    <col min="3603" max="3840" width="9.28515625" style="14"/>
    <col min="3841" max="3841" width="3.5703125" style="14" customWidth="1"/>
    <col min="3842" max="3842" width="35.28515625" style="14" customWidth="1"/>
    <col min="3843" max="3844" width="6.5703125" style="14" customWidth="1"/>
    <col min="3845" max="3845" width="5" style="14" customWidth="1"/>
    <col min="3846" max="3846" width="6.5703125" style="14" customWidth="1"/>
    <col min="3847" max="3848" width="6.42578125" style="14" customWidth="1"/>
    <col min="3849" max="3849" width="5.140625" style="14" customWidth="1"/>
    <col min="3850" max="3850" width="5.7109375" style="14" customWidth="1"/>
    <col min="3851" max="3851" width="6.140625" style="14" customWidth="1"/>
    <col min="3852" max="3852" width="5.7109375" style="14" customWidth="1"/>
    <col min="3853" max="3853" width="5.5703125" style="14" customWidth="1"/>
    <col min="3854" max="3854" width="6" style="14" customWidth="1"/>
    <col min="3855" max="3856" width="5.42578125" style="14" customWidth="1"/>
    <col min="3857" max="3857" width="5" style="14" customWidth="1"/>
    <col min="3858" max="3858" width="4.7109375" style="14" customWidth="1"/>
    <col min="3859" max="4096" width="9.28515625" style="14"/>
    <col min="4097" max="4097" width="3.5703125" style="14" customWidth="1"/>
    <col min="4098" max="4098" width="35.28515625" style="14" customWidth="1"/>
    <col min="4099" max="4100" width="6.5703125" style="14" customWidth="1"/>
    <col min="4101" max="4101" width="5" style="14" customWidth="1"/>
    <col min="4102" max="4102" width="6.5703125" style="14" customWidth="1"/>
    <col min="4103" max="4104" width="6.42578125" style="14" customWidth="1"/>
    <col min="4105" max="4105" width="5.140625" style="14" customWidth="1"/>
    <col min="4106" max="4106" width="5.7109375" style="14" customWidth="1"/>
    <col min="4107" max="4107" width="6.140625" style="14" customWidth="1"/>
    <col min="4108" max="4108" width="5.7109375" style="14" customWidth="1"/>
    <col min="4109" max="4109" width="5.5703125" style="14" customWidth="1"/>
    <col min="4110" max="4110" width="6" style="14" customWidth="1"/>
    <col min="4111" max="4112" width="5.42578125" style="14" customWidth="1"/>
    <col min="4113" max="4113" width="5" style="14" customWidth="1"/>
    <col min="4114" max="4114" width="4.7109375" style="14" customWidth="1"/>
    <col min="4115" max="4352" width="9.28515625" style="14"/>
    <col min="4353" max="4353" width="3.5703125" style="14" customWidth="1"/>
    <col min="4354" max="4354" width="35.28515625" style="14" customWidth="1"/>
    <col min="4355" max="4356" width="6.5703125" style="14" customWidth="1"/>
    <col min="4357" max="4357" width="5" style="14" customWidth="1"/>
    <col min="4358" max="4358" width="6.5703125" style="14" customWidth="1"/>
    <col min="4359" max="4360" width="6.42578125" style="14" customWidth="1"/>
    <col min="4361" max="4361" width="5.140625" style="14" customWidth="1"/>
    <col min="4362" max="4362" width="5.7109375" style="14" customWidth="1"/>
    <col min="4363" max="4363" width="6.140625" style="14" customWidth="1"/>
    <col min="4364" max="4364" width="5.7109375" style="14" customWidth="1"/>
    <col min="4365" max="4365" width="5.5703125" style="14" customWidth="1"/>
    <col min="4366" max="4366" width="6" style="14" customWidth="1"/>
    <col min="4367" max="4368" width="5.42578125" style="14" customWidth="1"/>
    <col min="4369" max="4369" width="5" style="14" customWidth="1"/>
    <col min="4370" max="4370" width="4.7109375" style="14" customWidth="1"/>
    <col min="4371" max="4608" width="9.28515625" style="14"/>
    <col min="4609" max="4609" width="3.5703125" style="14" customWidth="1"/>
    <col min="4610" max="4610" width="35.28515625" style="14" customWidth="1"/>
    <col min="4611" max="4612" width="6.5703125" style="14" customWidth="1"/>
    <col min="4613" max="4613" width="5" style="14" customWidth="1"/>
    <col min="4614" max="4614" width="6.5703125" style="14" customWidth="1"/>
    <col min="4615" max="4616" width="6.42578125" style="14" customWidth="1"/>
    <col min="4617" max="4617" width="5.140625" style="14" customWidth="1"/>
    <col min="4618" max="4618" width="5.7109375" style="14" customWidth="1"/>
    <col min="4619" max="4619" width="6.140625" style="14" customWidth="1"/>
    <col min="4620" max="4620" width="5.7109375" style="14" customWidth="1"/>
    <col min="4621" max="4621" width="5.5703125" style="14" customWidth="1"/>
    <col min="4622" max="4622" width="6" style="14" customWidth="1"/>
    <col min="4623" max="4624" width="5.42578125" style="14" customWidth="1"/>
    <col min="4625" max="4625" width="5" style="14" customWidth="1"/>
    <col min="4626" max="4626" width="4.7109375" style="14" customWidth="1"/>
    <col min="4627" max="4864" width="9.28515625" style="14"/>
    <col min="4865" max="4865" width="3.5703125" style="14" customWidth="1"/>
    <col min="4866" max="4866" width="35.28515625" style="14" customWidth="1"/>
    <col min="4867" max="4868" width="6.5703125" style="14" customWidth="1"/>
    <col min="4869" max="4869" width="5" style="14" customWidth="1"/>
    <col min="4870" max="4870" width="6.5703125" style="14" customWidth="1"/>
    <col min="4871" max="4872" width="6.42578125" style="14" customWidth="1"/>
    <col min="4873" max="4873" width="5.140625" style="14" customWidth="1"/>
    <col min="4874" max="4874" width="5.7109375" style="14" customWidth="1"/>
    <col min="4875" max="4875" width="6.140625" style="14" customWidth="1"/>
    <col min="4876" max="4876" width="5.7109375" style="14" customWidth="1"/>
    <col min="4877" max="4877" width="5.5703125" style="14" customWidth="1"/>
    <col min="4878" max="4878" width="6" style="14" customWidth="1"/>
    <col min="4879" max="4880" width="5.42578125" style="14" customWidth="1"/>
    <col min="4881" max="4881" width="5" style="14" customWidth="1"/>
    <col min="4882" max="4882" width="4.7109375" style="14" customWidth="1"/>
    <col min="4883" max="5120" width="9.28515625" style="14"/>
    <col min="5121" max="5121" width="3.5703125" style="14" customWidth="1"/>
    <col min="5122" max="5122" width="35.28515625" style="14" customWidth="1"/>
    <col min="5123" max="5124" width="6.5703125" style="14" customWidth="1"/>
    <col min="5125" max="5125" width="5" style="14" customWidth="1"/>
    <col min="5126" max="5126" width="6.5703125" style="14" customWidth="1"/>
    <col min="5127" max="5128" width="6.42578125" style="14" customWidth="1"/>
    <col min="5129" max="5129" width="5.140625" style="14" customWidth="1"/>
    <col min="5130" max="5130" width="5.7109375" style="14" customWidth="1"/>
    <col min="5131" max="5131" width="6.140625" style="14" customWidth="1"/>
    <col min="5132" max="5132" width="5.7109375" style="14" customWidth="1"/>
    <col min="5133" max="5133" width="5.5703125" style="14" customWidth="1"/>
    <col min="5134" max="5134" width="6" style="14" customWidth="1"/>
    <col min="5135" max="5136" width="5.42578125" style="14" customWidth="1"/>
    <col min="5137" max="5137" width="5" style="14" customWidth="1"/>
    <col min="5138" max="5138" width="4.7109375" style="14" customWidth="1"/>
    <col min="5139" max="5376" width="9.28515625" style="14"/>
    <col min="5377" max="5377" width="3.5703125" style="14" customWidth="1"/>
    <col min="5378" max="5378" width="35.28515625" style="14" customWidth="1"/>
    <col min="5379" max="5380" width="6.5703125" style="14" customWidth="1"/>
    <col min="5381" max="5381" width="5" style="14" customWidth="1"/>
    <col min="5382" max="5382" width="6.5703125" style="14" customWidth="1"/>
    <col min="5383" max="5384" width="6.42578125" style="14" customWidth="1"/>
    <col min="5385" max="5385" width="5.140625" style="14" customWidth="1"/>
    <col min="5386" max="5386" width="5.7109375" style="14" customWidth="1"/>
    <col min="5387" max="5387" width="6.140625" style="14" customWidth="1"/>
    <col min="5388" max="5388" width="5.7109375" style="14" customWidth="1"/>
    <col min="5389" max="5389" width="5.5703125" style="14" customWidth="1"/>
    <col min="5390" max="5390" width="6" style="14" customWidth="1"/>
    <col min="5391" max="5392" width="5.42578125" style="14" customWidth="1"/>
    <col min="5393" max="5393" width="5" style="14" customWidth="1"/>
    <col min="5394" max="5394" width="4.7109375" style="14" customWidth="1"/>
    <col min="5395" max="5632" width="9.28515625" style="14"/>
    <col min="5633" max="5633" width="3.5703125" style="14" customWidth="1"/>
    <col min="5634" max="5634" width="35.28515625" style="14" customWidth="1"/>
    <col min="5635" max="5636" width="6.5703125" style="14" customWidth="1"/>
    <col min="5637" max="5637" width="5" style="14" customWidth="1"/>
    <col min="5638" max="5638" width="6.5703125" style="14" customWidth="1"/>
    <col min="5639" max="5640" width="6.42578125" style="14" customWidth="1"/>
    <col min="5641" max="5641" width="5.140625" style="14" customWidth="1"/>
    <col min="5642" max="5642" width="5.7109375" style="14" customWidth="1"/>
    <col min="5643" max="5643" width="6.140625" style="14" customWidth="1"/>
    <col min="5644" max="5644" width="5.7109375" style="14" customWidth="1"/>
    <col min="5645" max="5645" width="5.5703125" style="14" customWidth="1"/>
    <col min="5646" max="5646" width="6" style="14" customWidth="1"/>
    <col min="5647" max="5648" width="5.42578125" style="14" customWidth="1"/>
    <col min="5649" max="5649" width="5" style="14" customWidth="1"/>
    <col min="5650" max="5650" width="4.7109375" style="14" customWidth="1"/>
    <col min="5651" max="5888" width="9.28515625" style="14"/>
    <col min="5889" max="5889" width="3.5703125" style="14" customWidth="1"/>
    <col min="5890" max="5890" width="35.28515625" style="14" customWidth="1"/>
    <col min="5891" max="5892" width="6.5703125" style="14" customWidth="1"/>
    <col min="5893" max="5893" width="5" style="14" customWidth="1"/>
    <col min="5894" max="5894" width="6.5703125" style="14" customWidth="1"/>
    <col min="5895" max="5896" width="6.42578125" style="14" customWidth="1"/>
    <col min="5897" max="5897" width="5.140625" style="14" customWidth="1"/>
    <col min="5898" max="5898" width="5.7109375" style="14" customWidth="1"/>
    <col min="5899" max="5899" width="6.140625" style="14" customWidth="1"/>
    <col min="5900" max="5900" width="5.7109375" style="14" customWidth="1"/>
    <col min="5901" max="5901" width="5.5703125" style="14" customWidth="1"/>
    <col min="5902" max="5902" width="6" style="14" customWidth="1"/>
    <col min="5903" max="5904" width="5.42578125" style="14" customWidth="1"/>
    <col min="5905" max="5905" width="5" style="14" customWidth="1"/>
    <col min="5906" max="5906" width="4.7109375" style="14" customWidth="1"/>
    <col min="5907" max="6144" width="9.28515625" style="14"/>
    <col min="6145" max="6145" width="3.5703125" style="14" customWidth="1"/>
    <col min="6146" max="6146" width="35.28515625" style="14" customWidth="1"/>
    <col min="6147" max="6148" width="6.5703125" style="14" customWidth="1"/>
    <col min="6149" max="6149" width="5" style="14" customWidth="1"/>
    <col min="6150" max="6150" width="6.5703125" style="14" customWidth="1"/>
    <col min="6151" max="6152" width="6.42578125" style="14" customWidth="1"/>
    <col min="6153" max="6153" width="5.140625" style="14" customWidth="1"/>
    <col min="6154" max="6154" width="5.7109375" style="14" customWidth="1"/>
    <col min="6155" max="6155" width="6.140625" style="14" customWidth="1"/>
    <col min="6156" max="6156" width="5.7109375" style="14" customWidth="1"/>
    <col min="6157" max="6157" width="5.5703125" style="14" customWidth="1"/>
    <col min="6158" max="6158" width="6" style="14" customWidth="1"/>
    <col min="6159" max="6160" width="5.42578125" style="14" customWidth="1"/>
    <col min="6161" max="6161" width="5" style="14" customWidth="1"/>
    <col min="6162" max="6162" width="4.7109375" style="14" customWidth="1"/>
    <col min="6163" max="6400" width="9.28515625" style="14"/>
    <col min="6401" max="6401" width="3.5703125" style="14" customWidth="1"/>
    <col min="6402" max="6402" width="35.28515625" style="14" customWidth="1"/>
    <col min="6403" max="6404" width="6.5703125" style="14" customWidth="1"/>
    <col min="6405" max="6405" width="5" style="14" customWidth="1"/>
    <col min="6406" max="6406" width="6.5703125" style="14" customWidth="1"/>
    <col min="6407" max="6408" width="6.42578125" style="14" customWidth="1"/>
    <col min="6409" max="6409" width="5.140625" style="14" customWidth="1"/>
    <col min="6410" max="6410" width="5.7109375" style="14" customWidth="1"/>
    <col min="6411" max="6411" width="6.140625" style="14" customWidth="1"/>
    <col min="6412" max="6412" width="5.7109375" style="14" customWidth="1"/>
    <col min="6413" max="6413" width="5.5703125" style="14" customWidth="1"/>
    <col min="6414" max="6414" width="6" style="14" customWidth="1"/>
    <col min="6415" max="6416" width="5.42578125" style="14" customWidth="1"/>
    <col min="6417" max="6417" width="5" style="14" customWidth="1"/>
    <col min="6418" max="6418" width="4.7109375" style="14" customWidth="1"/>
    <col min="6419" max="6656" width="9.28515625" style="14"/>
    <col min="6657" max="6657" width="3.5703125" style="14" customWidth="1"/>
    <col min="6658" max="6658" width="35.28515625" style="14" customWidth="1"/>
    <col min="6659" max="6660" width="6.5703125" style="14" customWidth="1"/>
    <col min="6661" max="6661" width="5" style="14" customWidth="1"/>
    <col min="6662" max="6662" width="6.5703125" style="14" customWidth="1"/>
    <col min="6663" max="6664" width="6.42578125" style="14" customWidth="1"/>
    <col min="6665" max="6665" width="5.140625" style="14" customWidth="1"/>
    <col min="6666" max="6666" width="5.7109375" style="14" customWidth="1"/>
    <col min="6667" max="6667" width="6.140625" style="14" customWidth="1"/>
    <col min="6668" max="6668" width="5.7109375" style="14" customWidth="1"/>
    <col min="6669" max="6669" width="5.5703125" style="14" customWidth="1"/>
    <col min="6670" max="6670" width="6" style="14" customWidth="1"/>
    <col min="6671" max="6672" width="5.42578125" style="14" customWidth="1"/>
    <col min="6673" max="6673" width="5" style="14" customWidth="1"/>
    <col min="6674" max="6674" width="4.7109375" style="14" customWidth="1"/>
    <col min="6675" max="6912" width="9.28515625" style="14"/>
    <col min="6913" max="6913" width="3.5703125" style="14" customWidth="1"/>
    <col min="6914" max="6914" width="35.28515625" style="14" customWidth="1"/>
    <col min="6915" max="6916" width="6.5703125" style="14" customWidth="1"/>
    <col min="6917" max="6917" width="5" style="14" customWidth="1"/>
    <col min="6918" max="6918" width="6.5703125" style="14" customWidth="1"/>
    <col min="6919" max="6920" width="6.42578125" style="14" customWidth="1"/>
    <col min="6921" max="6921" width="5.140625" style="14" customWidth="1"/>
    <col min="6922" max="6922" width="5.7109375" style="14" customWidth="1"/>
    <col min="6923" max="6923" width="6.140625" style="14" customWidth="1"/>
    <col min="6924" max="6924" width="5.7109375" style="14" customWidth="1"/>
    <col min="6925" max="6925" width="5.5703125" style="14" customWidth="1"/>
    <col min="6926" max="6926" width="6" style="14" customWidth="1"/>
    <col min="6927" max="6928" width="5.42578125" style="14" customWidth="1"/>
    <col min="6929" max="6929" width="5" style="14" customWidth="1"/>
    <col min="6930" max="6930" width="4.7109375" style="14" customWidth="1"/>
    <col min="6931" max="7168" width="9.28515625" style="14"/>
    <col min="7169" max="7169" width="3.5703125" style="14" customWidth="1"/>
    <col min="7170" max="7170" width="35.28515625" style="14" customWidth="1"/>
    <col min="7171" max="7172" width="6.5703125" style="14" customWidth="1"/>
    <col min="7173" max="7173" width="5" style="14" customWidth="1"/>
    <col min="7174" max="7174" width="6.5703125" style="14" customWidth="1"/>
    <col min="7175" max="7176" width="6.42578125" style="14" customWidth="1"/>
    <col min="7177" max="7177" width="5.140625" style="14" customWidth="1"/>
    <col min="7178" max="7178" width="5.7109375" style="14" customWidth="1"/>
    <col min="7179" max="7179" width="6.140625" style="14" customWidth="1"/>
    <col min="7180" max="7180" width="5.7109375" style="14" customWidth="1"/>
    <col min="7181" max="7181" width="5.5703125" style="14" customWidth="1"/>
    <col min="7182" max="7182" width="6" style="14" customWidth="1"/>
    <col min="7183" max="7184" width="5.42578125" style="14" customWidth="1"/>
    <col min="7185" max="7185" width="5" style="14" customWidth="1"/>
    <col min="7186" max="7186" width="4.7109375" style="14" customWidth="1"/>
    <col min="7187" max="7424" width="9.28515625" style="14"/>
    <col min="7425" max="7425" width="3.5703125" style="14" customWidth="1"/>
    <col min="7426" max="7426" width="35.28515625" style="14" customWidth="1"/>
    <col min="7427" max="7428" width="6.5703125" style="14" customWidth="1"/>
    <col min="7429" max="7429" width="5" style="14" customWidth="1"/>
    <col min="7430" max="7430" width="6.5703125" style="14" customWidth="1"/>
    <col min="7431" max="7432" width="6.42578125" style="14" customWidth="1"/>
    <col min="7433" max="7433" width="5.140625" style="14" customWidth="1"/>
    <col min="7434" max="7434" width="5.7109375" style="14" customWidth="1"/>
    <col min="7435" max="7435" width="6.140625" style="14" customWidth="1"/>
    <col min="7436" max="7436" width="5.7109375" style="14" customWidth="1"/>
    <col min="7437" max="7437" width="5.5703125" style="14" customWidth="1"/>
    <col min="7438" max="7438" width="6" style="14" customWidth="1"/>
    <col min="7439" max="7440" width="5.42578125" style="14" customWidth="1"/>
    <col min="7441" max="7441" width="5" style="14" customWidth="1"/>
    <col min="7442" max="7442" width="4.7109375" style="14" customWidth="1"/>
    <col min="7443" max="7680" width="9.28515625" style="14"/>
    <col min="7681" max="7681" width="3.5703125" style="14" customWidth="1"/>
    <col min="7682" max="7682" width="35.28515625" style="14" customWidth="1"/>
    <col min="7683" max="7684" width="6.5703125" style="14" customWidth="1"/>
    <col min="7685" max="7685" width="5" style="14" customWidth="1"/>
    <col min="7686" max="7686" width="6.5703125" style="14" customWidth="1"/>
    <col min="7687" max="7688" width="6.42578125" style="14" customWidth="1"/>
    <col min="7689" max="7689" width="5.140625" style="14" customWidth="1"/>
    <col min="7690" max="7690" width="5.7109375" style="14" customWidth="1"/>
    <col min="7691" max="7691" width="6.140625" style="14" customWidth="1"/>
    <col min="7692" max="7692" width="5.7109375" style="14" customWidth="1"/>
    <col min="7693" max="7693" width="5.5703125" style="14" customWidth="1"/>
    <col min="7694" max="7694" width="6" style="14" customWidth="1"/>
    <col min="7695" max="7696" width="5.42578125" style="14" customWidth="1"/>
    <col min="7697" max="7697" width="5" style="14" customWidth="1"/>
    <col min="7698" max="7698" width="4.7109375" style="14" customWidth="1"/>
    <col min="7699" max="7936" width="9.28515625" style="14"/>
    <col min="7937" max="7937" width="3.5703125" style="14" customWidth="1"/>
    <col min="7938" max="7938" width="35.28515625" style="14" customWidth="1"/>
    <col min="7939" max="7940" width="6.5703125" style="14" customWidth="1"/>
    <col min="7941" max="7941" width="5" style="14" customWidth="1"/>
    <col min="7942" max="7942" width="6.5703125" style="14" customWidth="1"/>
    <col min="7943" max="7944" width="6.42578125" style="14" customWidth="1"/>
    <col min="7945" max="7945" width="5.140625" style="14" customWidth="1"/>
    <col min="7946" max="7946" width="5.7109375" style="14" customWidth="1"/>
    <col min="7947" max="7947" width="6.140625" style="14" customWidth="1"/>
    <col min="7948" max="7948" width="5.7109375" style="14" customWidth="1"/>
    <col min="7949" max="7949" width="5.5703125" style="14" customWidth="1"/>
    <col min="7950" max="7950" width="6" style="14" customWidth="1"/>
    <col min="7951" max="7952" width="5.42578125" style="14" customWidth="1"/>
    <col min="7953" max="7953" width="5" style="14" customWidth="1"/>
    <col min="7954" max="7954" width="4.7109375" style="14" customWidth="1"/>
    <col min="7955" max="8192" width="9.28515625" style="14"/>
    <col min="8193" max="8193" width="3.5703125" style="14" customWidth="1"/>
    <col min="8194" max="8194" width="35.28515625" style="14" customWidth="1"/>
    <col min="8195" max="8196" width="6.5703125" style="14" customWidth="1"/>
    <col min="8197" max="8197" width="5" style="14" customWidth="1"/>
    <col min="8198" max="8198" width="6.5703125" style="14" customWidth="1"/>
    <col min="8199" max="8200" width="6.42578125" style="14" customWidth="1"/>
    <col min="8201" max="8201" width="5.140625" style="14" customWidth="1"/>
    <col min="8202" max="8202" width="5.7109375" style="14" customWidth="1"/>
    <col min="8203" max="8203" width="6.140625" style="14" customWidth="1"/>
    <col min="8204" max="8204" width="5.7109375" style="14" customWidth="1"/>
    <col min="8205" max="8205" width="5.5703125" style="14" customWidth="1"/>
    <col min="8206" max="8206" width="6" style="14" customWidth="1"/>
    <col min="8207" max="8208" width="5.42578125" style="14" customWidth="1"/>
    <col min="8209" max="8209" width="5" style="14" customWidth="1"/>
    <col min="8210" max="8210" width="4.7109375" style="14" customWidth="1"/>
    <col min="8211" max="8448" width="9.28515625" style="14"/>
    <col min="8449" max="8449" width="3.5703125" style="14" customWidth="1"/>
    <col min="8450" max="8450" width="35.28515625" style="14" customWidth="1"/>
    <col min="8451" max="8452" width="6.5703125" style="14" customWidth="1"/>
    <col min="8453" max="8453" width="5" style="14" customWidth="1"/>
    <col min="8454" max="8454" width="6.5703125" style="14" customWidth="1"/>
    <col min="8455" max="8456" width="6.42578125" style="14" customWidth="1"/>
    <col min="8457" max="8457" width="5.140625" style="14" customWidth="1"/>
    <col min="8458" max="8458" width="5.7109375" style="14" customWidth="1"/>
    <col min="8459" max="8459" width="6.140625" style="14" customWidth="1"/>
    <col min="8460" max="8460" width="5.7109375" style="14" customWidth="1"/>
    <col min="8461" max="8461" width="5.5703125" style="14" customWidth="1"/>
    <col min="8462" max="8462" width="6" style="14" customWidth="1"/>
    <col min="8463" max="8464" width="5.42578125" style="14" customWidth="1"/>
    <col min="8465" max="8465" width="5" style="14" customWidth="1"/>
    <col min="8466" max="8466" width="4.7109375" style="14" customWidth="1"/>
    <col min="8467" max="8704" width="9.28515625" style="14"/>
    <col min="8705" max="8705" width="3.5703125" style="14" customWidth="1"/>
    <col min="8706" max="8706" width="35.28515625" style="14" customWidth="1"/>
    <col min="8707" max="8708" width="6.5703125" style="14" customWidth="1"/>
    <col min="8709" max="8709" width="5" style="14" customWidth="1"/>
    <col min="8710" max="8710" width="6.5703125" style="14" customWidth="1"/>
    <col min="8711" max="8712" width="6.42578125" style="14" customWidth="1"/>
    <col min="8713" max="8713" width="5.140625" style="14" customWidth="1"/>
    <col min="8714" max="8714" width="5.7109375" style="14" customWidth="1"/>
    <col min="8715" max="8715" width="6.140625" style="14" customWidth="1"/>
    <col min="8716" max="8716" width="5.7109375" style="14" customWidth="1"/>
    <col min="8717" max="8717" width="5.5703125" style="14" customWidth="1"/>
    <col min="8718" max="8718" width="6" style="14" customWidth="1"/>
    <col min="8719" max="8720" width="5.42578125" style="14" customWidth="1"/>
    <col min="8721" max="8721" width="5" style="14" customWidth="1"/>
    <col min="8722" max="8722" width="4.7109375" style="14" customWidth="1"/>
    <col min="8723" max="8960" width="9.28515625" style="14"/>
    <col min="8961" max="8961" width="3.5703125" style="14" customWidth="1"/>
    <col min="8962" max="8962" width="35.28515625" style="14" customWidth="1"/>
    <col min="8963" max="8964" width="6.5703125" style="14" customWidth="1"/>
    <col min="8965" max="8965" width="5" style="14" customWidth="1"/>
    <col min="8966" max="8966" width="6.5703125" style="14" customWidth="1"/>
    <col min="8967" max="8968" width="6.42578125" style="14" customWidth="1"/>
    <col min="8969" max="8969" width="5.140625" style="14" customWidth="1"/>
    <col min="8970" max="8970" width="5.7109375" style="14" customWidth="1"/>
    <col min="8971" max="8971" width="6.140625" style="14" customWidth="1"/>
    <col min="8972" max="8972" width="5.7109375" style="14" customWidth="1"/>
    <col min="8973" max="8973" width="5.5703125" style="14" customWidth="1"/>
    <col min="8974" max="8974" width="6" style="14" customWidth="1"/>
    <col min="8975" max="8976" width="5.42578125" style="14" customWidth="1"/>
    <col min="8977" max="8977" width="5" style="14" customWidth="1"/>
    <col min="8978" max="8978" width="4.7109375" style="14" customWidth="1"/>
    <col min="8979" max="9216" width="9.28515625" style="14"/>
    <col min="9217" max="9217" width="3.5703125" style="14" customWidth="1"/>
    <col min="9218" max="9218" width="35.28515625" style="14" customWidth="1"/>
    <col min="9219" max="9220" width="6.5703125" style="14" customWidth="1"/>
    <col min="9221" max="9221" width="5" style="14" customWidth="1"/>
    <col min="9222" max="9222" width="6.5703125" style="14" customWidth="1"/>
    <col min="9223" max="9224" width="6.42578125" style="14" customWidth="1"/>
    <col min="9225" max="9225" width="5.140625" style="14" customWidth="1"/>
    <col min="9226" max="9226" width="5.7109375" style="14" customWidth="1"/>
    <col min="9227" max="9227" width="6.140625" style="14" customWidth="1"/>
    <col min="9228" max="9228" width="5.7109375" style="14" customWidth="1"/>
    <col min="9229" max="9229" width="5.5703125" style="14" customWidth="1"/>
    <col min="9230" max="9230" width="6" style="14" customWidth="1"/>
    <col min="9231" max="9232" width="5.42578125" style="14" customWidth="1"/>
    <col min="9233" max="9233" width="5" style="14" customWidth="1"/>
    <col min="9234" max="9234" width="4.7109375" style="14" customWidth="1"/>
    <col min="9235" max="9472" width="9.28515625" style="14"/>
    <col min="9473" max="9473" width="3.5703125" style="14" customWidth="1"/>
    <col min="9474" max="9474" width="35.28515625" style="14" customWidth="1"/>
    <col min="9475" max="9476" width="6.5703125" style="14" customWidth="1"/>
    <col min="9477" max="9477" width="5" style="14" customWidth="1"/>
    <col min="9478" max="9478" width="6.5703125" style="14" customWidth="1"/>
    <col min="9479" max="9480" width="6.42578125" style="14" customWidth="1"/>
    <col min="9481" max="9481" width="5.140625" style="14" customWidth="1"/>
    <col min="9482" max="9482" width="5.7109375" style="14" customWidth="1"/>
    <col min="9483" max="9483" width="6.140625" style="14" customWidth="1"/>
    <col min="9484" max="9484" width="5.7109375" style="14" customWidth="1"/>
    <col min="9485" max="9485" width="5.5703125" style="14" customWidth="1"/>
    <col min="9486" max="9486" width="6" style="14" customWidth="1"/>
    <col min="9487" max="9488" width="5.42578125" style="14" customWidth="1"/>
    <col min="9489" max="9489" width="5" style="14" customWidth="1"/>
    <col min="9490" max="9490" width="4.7109375" style="14" customWidth="1"/>
    <col min="9491" max="9728" width="9.28515625" style="14"/>
    <col min="9729" max="9729" width="3.5703125" style="14" customWidth="1"/>
    <col min="9730" max="9730" width="35.28515625" style="14" customWidth="1"/>
    <col min="9731" max="9732" width="6.5703125" style="14" customWidth="1"/>
    <col min="9733" max="9733" width="5" style="14" customWidth="1"/>
    <col min="9734" max="9734" width="6.5703125" style="14" customWidth="1"/>
    <col min="9735" max="9736" width="6.42578125" style="14" customWidth="1"/>
    <col min="9737" max="9737" width="5.140625" style="14" customWidth="1"/>
    <col min="9738" max="9738" width="5.7109375" style="14" customWidth="1"/>
    <col min="9739" max="9739" width="6.140625" style="14" customWidth="1"/>
    <col min="9740" max="9740" width="5.7109375" style="14" customWidth="1"/>
    <col min="9741" max="9741" width="5.5703125" style="14" customWidth="1"/>
    <col min="9742" max="9742" width="6" style="14" customWidth="1"/>
    <col min="9743" max="9744" width="5.42578125" style="14" customWidth="1"/>
    <col min="9745" max="9745" width="5" style="14" customWidth="1"/>
    <col min="9746" max="9746" width="4.7109375" style="14" customWidth="1"/>
    <col min="9747" max="9984" width="9.28515625" style="14"/>
    <col min="9985" max="9985" width="3.5703125" style="14" customWidth="1"/>
    <col min="9986" max="9986" width="35.28515625" style="14" customWidth="1"/>
    <col min="9987" max="9988" width="6.5703125" style="14" customWidth="1"/>
    <col min="9989" max="9989" width="5" style="14" customWidth="1"/>
    <col min="9990" max="9990" width="6.5703125" style="14" customWidth="1"/>
    <col min="9991" max="9992" width="6.42578125" style="14" customWidth="1"/>
    <col min="9993" max="9993" width="5.140625" style="14" customWidth="1"/>
    <col min="9994" max="9994" width="5.7109375" style="14" customWidth="1"/>
    <col min="9995" max="9995" width="6.140625" style="14" customWidth="1"/>
    <col min="9996" max="9996" width="5.7109375" style="14" customWidth="1"/>
    <col min="9997" max="9997" width="5.5703125" style="14" customWidth="1"/>
    <col min="9998" max="9998" width="6" style="14" customWidth="1"/>
    <col min="9999" max="10000" width="5.42578125" style="14" customWidth="1"/>
    <col min="10001" max="10001" width="5" style="14" customWidth="1"/>
    <col min="10002" max="10002" width="4.7109375" style="14" customWidth="1"/>
    <col min="10003" max="10240" width="9.28515625" style="14"/>
    <col min="10241" max="10241" width="3.5703125" style="14" customWidth="1"/>
    <col min="10242" max="10242" width="35.28515625" style="14" customWidth="1"/>
    <col min="10243" max="10244" width="6.5703125" style="14" customWidth="1"/>
    <col min="10245" max="10245" width="5" style="14" customWidth="1"/>
    <col min="10246" max="10246" width="6.5703125" style="14" customWidth="1"/>
    <col min="10247" max="10248" width="6.42578125" style="14" customWidth="1"/>
    <col min="10249" max="10249" width="5.140625" style="14" customWidth="1"/>
    <col min="10250" max="10250" width="5.7109375" style="14" customWidth="1"/>
    <col min="10251" max="10251" width="6.140625" style="14" customWidth="1"/>
    <col min="10252" max="10252" width="5.7109375" style="14" customWidth="1"/>
    <col min="10253" max="10253" width="5.5703125" style="14" customWidth="1"/>
    <col min="10254" max="10254" width="6" style="14" customWidth="1"/>
    <col min="10255" max="10256" width="5.42578125" style="14" customWidth="1"/>
    <col min="10257" max="10257" width="5" style="14" customWidth="1"/>
    <col min="10258" max="10258" width="4.7109375" style="14" customWidth="1"/>
    <col min="10259" max="10496" width="9.28515625" style="14"/>
    <col min="10497" max="10497" width="3.5703125" style="14" customWidth="1"/>
    <col min="10498" max="10498" width="35.28515625" style="14" customWidth="1"/>
    <col min="10499" max="10500" width="6.5703125" style="14" customWidth="1"/>
    <col min="10501" max="10501" width="5" style="14" customWidth="1"/>
    <col min="10502" max="10502" width="6.5703125" style="14" customWidth="1"/>
    <col min="10503" max="10504" width="6.42578125" style="14" customWidth="1"/>
    <col min="10505" max="10505" width="5.140625" style="14" customWidth="1"/>
    <col min="10506" max="10506" width="5.7109375" style="14" customWidth="1"/>
    <col min="10507" max="10507" width="6.140625" style="14" customWidth="1"/>
    <col min="10508" max="10508" width="5.7109375" style="14" customWidth="1"/>
    <col min="10509" max="10509" width="5.5703125" style="14" customWidth="1"/>
    <col min="10510" max="10510" width="6" style="14" customWidth="1"/>
    <col min="10511" max="10512" width="5.42578125" style="14" customWidth="1"/>
    <col min="10513" max="10513" width="5" style="14" customWidth="1"/>
    <col min="10514" max="10514" width="4.7109375" style="14" customWidth="1"/>
    <col min="10515" max="10752" width="9.28515625" style="14"/>
    <col min="10753" max="10753" width="3.5703125" style="14" customWidth="1"/>
    <col min="10754" max="10754" width="35.28515625" style="14" customWidth="1"/>
    <col min="10755" max="10756" width="6.5703125" style="14" customWidth="1"/>
    <col min="10757" max="10757" width="5" style="14" customWidth="1"/>
    <col min="10758" max="10758" width="6.5703125" style="14" customWidth="1"/>
    <col min="10759" max="10760" width="6.42578125" style="14" customWidth="1"/>
    <col min="10761" max="10761" width="5.140625" style="14" customWidth="1"/>
    <col min="10762" max="10762" width="5.7109375" style="14" customWidth="1"/>
    <col min="10763" max="10763" width="6.140625" style="14" customWidth="1"/>
    <col min="10764" max="10764" width="5.7109375" style="14" customWidth="1"/>
    <col min="10765" max="10765" width="5.5703125" style="14" customWidth="1"/>
    <col min="10766" max="10766" width="6" style="14" customWidth="1"/>
    <col min="10767" max="10768" width="5.42578125" style="14" customWidth="1"/>
    <col min="10769" max="10769" width="5" style="14" customWidth="1"/>
    <col min="10770" max="10770" width="4.7109375" style="14" customWidth="1"/>
    <col min="10771" max="11008" width="9.28515625" style="14"/>
    <col min="11009" max="11009" width="3.5703125" style="14" customWidth="1"/>
    <col min="11010" max="11010" width="35.28515625" style="14" customWidth="1"/>
    <col min="11011" max="11012" width="6.5703125" style="14" customWidth="1"/>
    <col min="11013" max="11013" width="5" style="14" customWidth="1"/>
    <col min="11014" max="11014" width="6.5703125" style="14" customWidth="1"/>
    <col min="11015" max="11016" width="6.42578125" style="14" customWidth="1"/>
    <col min="11017" max="11017" width="5.140625" style="14" customWidth="1"/>
    <col min="11018" max="11018" width="5.7109375" style="14" customWidth="1"/>
    <col min="11019" max="11019" width="6.140625" style="14" customWidth="1"/>
    <col min="11020" max="11020" width="5.7109375" style="14" customWidth="1"/>
    <col min="11021" max="11021" width="5.5703125" style="14" customWidth="1"/>
    <col min="11022" max="11022" width="6" style="14" customWidth="1"/>
    <col min="11023" max="11024" width="5.42578125" style="14" customWidth="1"/>
    <col min="11025" max="11025" width="5" style="14" customWidth="1"/>
    <col min="11026" max="11026" width="4.7109375" style="14" customWidth="1"/>
    <col min="11027" max="11264" width="9.28515625" style="14"/>
    <col min="11265" max="11265" width="3.5703125" style="14" customWidth="1"/>
    <col min="11266" max="11266" width="35.28515625" style="14" customWidth="1"/>
    <col min="11267" max="11268" width="6.5703125" style="14" customWidth="1"/>
    <col min="11269" max="11269" width="5" style="14" customWidth="1"/>
    <col min="11270" max="11270" width="6.5703125" style="14" customWidth="1"/>
    <col min="11271" max="11272" width="6.42578125" style="14" customWidth="1"/>
    <col min="11273" max="11273" width="5.140625" style="14" customWidth="1"/>
    <col min="11274" max="11274" width="5.7109375" style="14" customWidth="1"/>
    <col min="11275" max="11275" width="6.140625" style="14" customWidth="1"/>
    <col min="11276" max="11276" width="5.7109375" style="14" customWidth="1"/>
    <col min="11277" max="11277" width="5.5703125" style="14" customWidth="1"/>
    <col min="11278" max="11278" width="6" style="14" customWidth="1"/>
    <col min="11279" max="11280" width="5.42578125" style="14" customWidth="1"/>
    <col min="11281" max="11281" width="5" style="14" customWidth="1"/>
    <col min="11282" max="11282" width="4.7109375" style="14" customWidth="1"/>
    <col min="11283" max="11520" width="9.28515625" style="14"/>
    <col min="11521" max="11521" width="3.5703125" style="14" customWidth="1"/>
    <col min="11522" max="11522" width="35.28515625" style="14" customWidth="1"/>
    <col min="11523" max="11524" width="6.5703125" style="14" customWidth="1"/>
    <col min="11525" max="11525" width="5" style="14" customWidth="1"/>
    <col min="11526" max="11526" width="6.5703125" style="14" customWidth="1"/>
    <col min="11527" max="11528" width="6.42578125" style="14" customWidth="1"/>
    <col min="11529" max="11529" width="5.140625" style="14" customWidth="1"/>
    <col min="11530" max="11530" width="5.7109375" style="14" customWidth="1"/>
    <col min="11531" max="11531" width="6.140625" style="14" customWidth="1"/>
    <col min="11532" max="11532" width="5.7109375" style="14" customWidth="1"/>
    <col min="11533" max="11533" width="5.5703125" style="14" customWidth="1"/>
    <col min="11534" max="11534" width="6" style="14" customWidth="1"/>
    <col min="11535" max="11536" width="5.42578125" style="14" customWidth="1"/>
    <col min="11537" max="11537" width="5" style="14" customWidth="1"/>
    <col min="11538" max="11538" width="4.7109375" style="14" customWidth="1"/>
    <col min="11539" max="11776" width="9.28515625" style="14"/>
    <col min="11777" max="11777" width="3.5703125" style="14" customWidth="1"/>
    <col min="11778" max="11778" width="35.28515625" style="14" customWidth="1"/>
    <col min="11779" max="11780" width="6.5703125" style="14" customWidth="1"/>
    <col min="11781" max="11781" width="5" style="14" customWidth="1"/>
    <col min="11782" max="11782" width="6.5703125" style="14" customWidth="1"/>
    <col min="11783" max="11784" width="6.42578125" style="14" customWidth="1"/>
    <col min="11785" max="11785" width="5.140625" style="14" customWidth="1"/>
    <col min="11786" max="11786" width="5.7109375" style="14" customWidth="1"/>
    <col min="11787" max="11787" width="6.140625" style="14" customWidth="1"/>
    <col min="11788" max="11788" width="5.7109375" style="14" customWidth="1"/>
    <col min="11789" max="11789" width="5.5703125" style="14" customWidth="1"/>
    <col min="11790" max="11790" width="6" style="14" customWidth="1"/>
    <col min="11791" max="11792" width="5.42578125" style="14" customWidth="1"/>
    <col min="11793" max="11793" width="5" style="14" customWidth="1"/>
    <col min="11794" max="11794" width="4.7109375" style="14" customWidth="1"/>
    <col min="11795" max="12032" width="9.28515625" style="14"/>
    <col min="12033" max="12033" width="3.5703125" style="14" customWidth="1"/>
    <col min="12034" max="12034" width="35.28515625" style="14" customWidth="1"/>
    <col min="12035" max="12036" width="6.5703125" style="14" customWidth="1"/>
    <col min="12037" max="12037" width="5" style="14" customWidth="1"/>
    <col min="12038" max="12038" width="6.5703125" style="14" customWidth="1"/>
    <col min="12039" max="12040" width="6.42578125" style="14" customWidth="1"/>
    <col min="12041" max="12041" width="5.140625" style="14" customWidth="1"/>
    <col min="12042" max="12042" width="5.7109375" style="14" customWidth="1"/>
    <col min="12043" max="12043" width="6.140625" style="14" customWidth="1"/>
    <col min="12044" max="12044" width="5.7109375" style="14" customWidth="1"/>
    <col min="12045" max="12045" width="5.5703125" style="14" customWidth="1"/>
    <col min="12046" max="12046" width="6" style="14" customWidth="1"/>
    <col min="12047" max="12048" width="5.42578125" style="14" customWidth="1"/>
    <col min="12049" max="12049" width="5" style="14" customWidth="1"/>
    <col min="12050" max="12050" width="4.7109375" style="14" customWidth="1"/>
    <col min="12051" max="12288" width="9.28515625" style="14"/>
    <col min="12289" max="12289" width="3.5703125" style="14" customWidth="1"/>
    <col min="12290" max="12290" width="35.28515625" style="14" customWidth="1"/>
    <col min="12291" max="12292" width="6.5703125" style="14" customWidth="1"/>
    <col min="12293" max="12293" width="5" style="14" customWidth="1"/>
    <col min="12294" max="12294" width="6.5703125" style="14" customWidth="1"/>
    <col min="12295" max="12296" width="6.42578125" style="14" customWidth="1"/>
    <col min="12297" max="12297" width="5.140625" style="14" customWidth="1"/>
    <col min="12298" max="12298" width="5.7109375" style="14" customWidth="1"/>
    <col min="12299" max="12299" width="6.140625" style="14" customWidth="1"/>
    <col min="12300" max="12300" width="5.7109375" style="14" customWidth="1"/>
    <col min="12301" max="12301" width="5.5703125" style="14" customWidth="1"/>
    <col min="12302" max="12302" width="6" style="14" customWidth="1"/>
    <col min="12303" max="12304" width="5.42578125" style="14" customWidth="1"/>
    <col min="12305" max="12305" width="5" style="14" customWidth="1"/>
    <col min="12306" max="12306" width="4.7109375" style="14" customWidth="1"/>
    <col min="12307" max="12544" width="9.28515625" style="14"/>
    <col min="12545" max="12545" width="3.5703125" style="14" customWidth="1"/>
    <col min="12546" max="12546" width="35.28515625" style="14" customWidth="1"/>
    <col min="12547" max="12548" width="6.5703125" style="14" customWidth="1"/>
    <col min="12549" max="12549" width="5" style="14" customWidth="1"/>
    <col min="12550" max="12550" width="6.5703125" style="14" customWidth="1"/>
    <col min="12551" max="12552" width="6.42578125" style="14" customWidth="1"/>
    <col min="12553" max="12553" width="5.140625" style="14" customWidth="1"/>
    <col min="12554" max="12554" width="5.7109375" style="14" customWidth="1"/>
    <col min="12555" max="12555" width="6.140625" style="14" customWidth="1"/>
    <col min="12556" max="12556" width="5.7109375" style="14" customWidth="1"/>
    <col min="12557" max="12557" width="5.5703125" style="14" customWidth="1"/>
    <col min="12558" max="12558" width="6" style="14" customWidth="1"/>
    <col min="12559" max="12560" width="5.42578125" style="14" customWidth="1"/>
    <col min="12561" max="12561" width="5" style="14" customWidth="1"/>
    <col min="12562" max="12562" width="4.7109375" style="14" customWidth="1"/>
    <col min="12563" max="12800" width="9.28515625" style="14"/>
    <col min="12801" max="12801" width="3.5703125" style="14" customWidth="1"/>
    <col min="12802" max="12802" width="35.28515625" style="14" customWidth="1"/>
    <col min="12803" max="12804" width="6.5703125" style="14" customWidth="1"/>
    <col min="12805" max="12805" width="5" style="14" customWidth="1"/>
    <col min="12806" max="12806" width="6.5703125" style="14" customWidth="1"/>
    <col min="12807" max="12808" width="6.42578125" style="14" customWidth="1"/>
    <col min="12809" max="12809" width="5.140625" style="14" customWidth="1"/>
    <col min="12810" max="12810" width="5.7109375" style="14" customWidth="1"/>
    <col min="12811" max="12811" width="6.140625" style="14" customWidth="1"/>
    <col min="12812" max="12812" width="5.7109375" style="14" customWidth="1"/>
    <col min="12813" max="12813" width="5.5703125" style="14" customWidth="1"/>
    <col min="12814" max="12814" width="6" style="14" customWidth="1"/>
    <col min="12815" max="12816" width="5.42578125" style="14" customWidth="1"/>
    <col min="12817" max="12817" width="5" style="14" customWidth="1"/>
    <col min="12818" max="12818" width="4.7109375" style="14" customWidth="1"/>
    <col min="12819" max="13056" width="9.28515625" style="14"/>
    <col min="13057" max="13057" width="3.5703125" style="14" customWidth="1"/>
    <col min="13058" max="13058" width="35.28515625" style="14" customWidth="1"/>
    <col min="13059" max="13060" width="6.5703125" style="14" customWidth="1"/>
    <col min="13061" max="13061" width="5" style="14" customWidth="1"/>
    <col min="13062" max="13062" width="6.5703125" style="14" customWidth="1"/>
    <col min="13063" max="13064" width="6.42578125" style="14" customWidth="1"/>
    <col min="13065" max="13065" width="5.140625" style="14" customWidth="1"/>
    <col min="13066" max="13066" width="5.7109375" style="14" customWidth="1"/>
    <col min="13067" max="13067" width="6.140625" style="14" customWidth="1"/>
    <col min="13068" max="13068" width="5.7109375" style="14" customWidth="1"/>
    <col min="13069" max="13069" width="5.5703125" style="14" customWidth="1"/>
    <col min="13070" max="13070" width="6" style="14" customWidth="1"/>
    <col min="13071" max="13072" width="5.42578125" style="14" customWidth="1"/>
    <col min="13073" max="13073" width="5" style="14" customWidth="1"/>
    <col min="13074" max="13074" width="4.7109375" style="14" customWidth="1"/>
    <col min="13075" max="13312" width="9.28515625" style="14"/>
    <col min="13313" max="13313" width="3.5703125" style="14" customWidth="1"/>
    <col min="13314" max="13314" width="35.28515625" style="14" customWidth="1"/>
    <col min="13315" max="13316" width="6.5703125" style="14" customWidth="1"/>
    <col min="13317" max="13317" width="5" style="14" customWidth="1"/>
    <col min="13318" max="13318" width="6.5703125" style="14" customWidth="1"/>
    <col min="13319" max="13320" width="6.42578125" style="14" customWidth="1"/>
    <col min="13321" max="13321" width="5.140625" style="14" customWidth="1"/>
    <col min="13322" max="13322" width="5.7109375" style="14" customWidth="1"/>
    <col min="13323" max="13323" width="6.140625" style="14" customWidth="1"/>
    <col min="13324" max="13324" width="5.7109375" style="14" customWidth="1"/>
    <col min="13325" max="13325" width="5.5703125" style="14" customWidth="1"/>
    <col min="13326" max="13326" width="6" style="14" customWidth="1"/>
    <col min="13327" max="13328" width="5.42578125" style="14" customWidth="1"/>
    <col min="13329" max="13329" width="5" style="14" customWidth="1"/>
    <col min="13330" max="13330" width="4.7109375" style="14" customWidth="1"/>
    <col min="13331" max="13568" width="9.28515625" style="14"/>
    <col min="13569" max="13569" width="3.5703125" style="14" customWidth="1"/>
    <col min="13570" max="13570" width="35.28515625" style="14" customWidth="1"/>
    <col min="13571" max="13572" width="6.5703125" style="14" customWidth="1"/>
    <col min="13573" max="13573" width="5" style="14" customWidth="1"/>
    <col min="13574" max="13574" width="6.5703125" style="14" customWidth="1"/>
    <col min="13575" max="13576" width="6.42578125" style="14" customWidth="1"/>
    <col min="13577" max="13577" width="5.140625" style="14" customWidth="1"/>
    <col min="13578" max="13578" width="5.7109375" style="14" customWidth="1"/>
    <col min="13579" max="13579" width="6.140625" style="14" customWidth="1"/>
    <col min="13580" max="13580" width="5.7109375" style="14" customWidth="1"/>
    <col min="13581" max="13581" width="5.5703125" style="14" customWidth="1"/>
    <col min="13582" max="13582" width="6" style="14" customWidth="1"/>
    <col min="13583" max="13584" width="5.42578125" style="14" customWidth="1"/>
    <col min="13585" max="13585" width="5" style="14" customWidth="1"/>
    <col min="13586" max="13586" width="4.7109375" style="14" customWidth="1"/>
    <col min="13587" max="13824" width="9.28515625" style="14"/>
    <col min="13825" max="13825" width="3.5703125" style="14" customWidth="1"/>
    <col min="13826" max="13826" width="35.28515625" style="14" customWidth="1"/>
    <col min="13827" max="13828" width="6.5703125" style="14" customWidth="1"/>
    <col min="13829" max="13829" width="5" style="14" customWidth="1"/>
    <col min="13830" max="13830" width="6.5703125" style="14" customWidth="1"/>
    <col min="13831" max="13832" width="6.42578125" style="14" customWidth="1"/>
    <col min="13833" max="13833" width="5.140625" style="14" customWidth="1"/>
    <col min="13834" max="13834" width="5.7109375" style="14" customWidth="1"/>
    <col min="13835" max="13835" width="6.140625" style="14" customWidth="1"/>
    <col min="13836" max="13836" width="5.7109375" style="14" customWidth="1"/>
    <col min="13837" max="13837" width="5.5703125" style="14" customWidth="1"/>
    <col min="13838" max="13838" width="6" style="14" customWidth="1"/>
    <col min="13839" max="13840" width="5.42578125" style="14" customWidth="1"/>
    <col min="13841" max="13841" width="5" style="14" customWidth="1"/>
    <col min="13842" max="13842" width="4.7109375" style="14" customWidth="1"/>
    <col min="13843" max="14080" width="9.28515625" style="14"/>
    <col min="14081" max="14081" width="3.5703125" style="14" customWidth="1"/>
    <col min="14082" max="14082" width="35.28515625" style="14" customWidth="1"/>
    <col min="14083" max="14084" width="6.5703125" style="14" customWidth="1"/>
    <col min="14085" max="14085" width="5" style="14" customWidth="1"/>
    <col min="14086" max="14086" width="6.5703125" style="14" customWidth="1"/>
    <col min="14087" max="14088" width="6.42578125" style="14" customWidth="1"/>
    <col min="14089" max="14089" width="5.140625" style="14" customWidth="1"/>
    <col min="14090" max="14090" width="5.7109375" style="14" customWidth="1"/>
    <col min="14091" max="14091" width="6.140625" style="14" customWidth="1"/>
    <col min="14092" max="14092" width="5.7109375" style="14" customWidth="1"/>
    <col min="14093" max="14093" width="5.5703125" style="14" customWidth="1"/>
    <col min="14094" max="14094" width="6" style="14" customWidth="1"/>
    <col min="14095" max="14096" width="5.42578125" style="14" customWidth="1"/>
    <col min="14097" max="14097" width="5" style="14" customWidth="1"/>
    <col min="14098" max="14098" width="4.7109375" style="14" customWidth="1"/>
    <col min="14099" max="14336" width="9.28515625" style="14"/>
    <col min="14337" max="14337" width="3.5703125" style="14" customWidth="1"/>
    <col min="14338" max="14338" width="35.28515625" style="14" customWidth="1"/>
    <col min="14339" max="14340" width="6.5703125" style="14" customWidth="1"/>
    <col min="14341" max="14341" width="5" style="14" customWidth="1"/>
    <col min="14342" max="14342" width="6.5703125" style="14" customWidth="1"/>
    <col min="14343" max="14344" width="6.42578125" style="14" customWidth="1"/>
    <col min="14345" max="14345" width="5.140625" style="14" customWidth="1"/>
    <col min="14346" max="14346" width="5.7109375" style="14" customWidth="1"/>
    <col min="14347" max="14347" width="6.140625" style="14" customWidth="1"/>
    <col min="14348" max="14348" width="5.7109375" style="14" customWidth="1"/>
    <col min="14349" max="14349" width="5.5703125" style="14" customWidth="1"/>
    <col min="14350" max="14350" width="6" style="14" customWidth="1"/>
    <col min="14351" max="14352" width="5.42578125" style="14" customWidth="1"/>
    <col min="14353" max="14353" width="5" style="14" customWidth="1"/>
    <col min="14354" max="14354" width="4.7109375" style="14" customWidth="1"/>
    <col min="14355" max="14592" width="9.28515625" style="14"/>
    <col min="14593" max="14593" width="3.5703125" style="14" customWidth="1"/>
    <col min="14594" max="14594" width="35.28515625" style="14" customWidth="1"/>
    <col min="14595" max="14596" width="6.5703125" style="14" customWidth="1"/>
    <col min="14597" max="14597" width="5" style="14" customWidth="1"/>
    <col min="14598" max="14598" width="6.5703125" style="14" customWidth="1"/>
    <col min="14599" max="14600" width="6.42578125" style="14" customWidth="1"/>
    <col min="14601" max="14601" width="5.140625" style="14" customWidth="1"/>
    <col min="14602" max="14602" width="5.7109375" style="14" customWidth="1"/>
    <col min="14603" max="14603" width="6.140625" style="14" customWidth="1"/>
    <col min="14604" max="14604" width="5.7109375" style="14" customWidth="1"/>
    <col min="14605" max="14605" width="5.5703125" style="14" customWidth="1"/>
    <col min="14606" max="14606" width="6" style="14" customWidth="1"/>
    <col min="14607" max="14608" width="5.42578125" style="14" customWidth="1"/>
    <col min="14609" max="14609" width="5" style="14" customWidth="1"/>
    <col min="14610" max="14610" width="4.7109375" style="14" customWidth="1"/>
    <col min="14611" max="14848" width="9.28515625" style="14"/>
    <col min="14849" max="14849" width="3.5703125" style="14" customWidth="1"/>
    <col min="14850" max="14850" width="35.28515625" style="14" customWidth="1"/>
    <col min="14851" max="14852" width="6.5703125" style="14" customWidth="1"/>
    <col min="14853" max="14853" width="5" style="14" customWidth="1"/>
    <col min="14854" max="14854" width="6.5703125" style="14" customWidth="1"/>
    <col min="14855" max="14856" width="6.42578125" style="14" customWidth="1"/>
    <col min="14857" max="14857" width="5.140625" style="14" customWidth="1"/>
    <col min="14858" max="14858" width="5.7109375" style="14" customWidth="1"/>
    <col min="14859" max="14859" width="6.140625" style="14" customWidth="1"/>
    <col min="14860" max="14860" width="5.7109375" style="14" customWidth="1"/>
    <col min="14861" max="14861" width="5.5703125" style="14" customWidth="1"/>
    <col min="14862" max="14862" width="6" style="14" customWidth="1"/>
    <col min="14863" max="14864" width="5.42578125" style="14" customWidth="1"/>
    <col min="14865" max="14865" width="5" style="14" customWidth="1"/>
    <col min="14866" max="14866" width="4.7109375" style="14" customWidth="1"/>
    <col min="14867" max="15104" width="9.28515625" style="14"/>
    <col min="15105" max="15105" width="3.5703125" style="14" customWidth="1"/>
    <col min="15106" max="15106" width="35.28515625" style="14" customWidth="1"/>
    <col min="15107" max="15108" width="6.5703125" style="14" customWidth="1"/>
    <col min="15109" max="15109" width="5" style="14" customWidth="1"/>
    <col min="15110" max="15110" width="6.5703125" style="14" customWidth="1"/>
    <col min="15111" max="15112" width="6.42578125" style="14" customWidth="1"/>
    <col min="15113" max="15113" width="5.140625" style="14" customWidth="1"/>
    <col min="15114" max="15114" width="5.7109375" style="14" customWidth="1"/>
    <col min="15115" max="15115" width="6.140625" style="14" customWidth="1"/>
    <col min="15116" max="15116" width="5.7109375" style="14" customWidth="1"/>
    <col min="15117" max="15117" width="5.5703125" style="14" customWidth="1"/>
    <col min="15118" max="15118" width="6" style="14" customWidth="1"/>
    <col min="15119" max="15120" width="5.42578125" style="14" customWidth="1"/>
    <col min="15121" max="15121" width="5" style="14" customWidth="1"/>
    <col min="15122" max="15122" width="4.7109375" style="14" customWidth="1"/>
    <col min="15123" max="15360" width="9.28515625" style="14"/>
    <col min="15361" max="15361" width="3.5703125" style="14" customWidth="1"/>
    <col min="15362" max="15362" width="35.28515625" style="14" customWidth="1"/>
    <col min="15363" max="15364" width="6.5703125" style="14" customWidth="1"/>
    <col min="15365" max="15365" width="5" style="14" customWidth="1"/>
    <col min="15366" max="15366" width="6.5703125" style="14" customWidth="1"/>
    <col min="15367" max="15368" width="6.42578125" style="14" customWidth="1"/>
    <col min="15369" max="15369" width="5.140625" style="14" customWidth="1"/>
    <col min="15370" max="15370" width="5.7109375" style="14" customWidth="1"/>
    <col min="15371" max="15371" width="6.140625" style="14" customWidth="1"/>
    <col min="15372" max="15372" width="5.7109375" style="14" customWidth="1"/>
    <col min="15373" max="15373" width="5.5703125" style="14" customWidth="1"/>
    <col min="15374" max="15374" width="6" style="14" customWidth="1"/>
    <col min="15375" max="15376" width="5.42578125" style="14" customWidth="1"/>
    <col min="15377" max="15377" width="5" style="14" customWidth="1"/>
    <col min="15378" max="15378" width="4.7109375" style="14" customWidth="1"/>
    <col min="15379" max="15616" width="9.28515625" style="14"/>
    <col min="15617" max="15617" width="3.5703125" style="14" customWidth="1"/>
    <col min="15618" max="15618" width="35.28515625" style="14" customWidth="1"/>
    <col min="15619" max="15620" width="6.5703125" style="14" customWidth="1"/>
    <col min="15621" max="15621" width="5" style="14" customWidth="1"/>
    <col min="15622" max="15622" width="6.5703125" style="14" customWidth="1"/>
    <col min="15623" max="15624" width="6.42578125" style="14" customWidth="1"/>
    <col min="15625" max="15625" width="5.140625" style="14" customWidth="1"/>
    <col min="15626" max="15626" width="5.7109375" style="14" customWidth="1"/>
    <col min="15627" max="15627" width="6.140625" style="14" customWidth="1"/>
    <col min="15628" max="15628" width="5.7109375" style="14" customWidth="1"/>
    <col min="15629" max="15629" width="5.5703125" style="14" customWidth="1"/>
    <col min="15630" max="15630" width="6" style="14" customWidth="1"/>
    <col min="15631" max="15632" width="5.42578125" style="14" customWidth="1"/>
    <col min="15633" max="15633" width="5" style="14" customWidth="1"/>
    <col min="15634" max="15634" width="4.7109375" style="14" customWidth="1"/>
    <col min="15635" max="15872" width="9.28515625" style="14"/>
    <col min="15873" max="15873" width="3.5703125" style="14" customWidth="1"/>
    <col min="15874" max="15874" width="35.28515625" style="14" customWidth="1"/>
    <col min="15875" max="15876" width="6.5703125" style="14" customWidth="1"/>
    <col min="15877" max="15877" width="5" style="14" customWidth="1"/>
    <col min="15878" max="15878" width="6.5703125" style="14" customWidth="1"/>
    <col min="15879" max="15880" width="6.42578125" style="14" customWidth="1"/>
    <col min="15881" max="15881" width="5.140625" style="14" customWidth="1"/>
    <col min="15882" max="15882" width="5.7109375" style="14" customWidth="1"/>
    <col min="15883" max="15883" width="6.140625" style="14" customWidth="1"/>
    <col min="15884" max="15884" width="5.7109375" style="14" customWidth="1"/>
    <col min="15885" max="15885" width="5.5703125" style="14" customWidth="1"/>
    <col min="15886" max="15886" width="6" style="14" customWidth="1"/>
    <col min="15887" max="15888" width="5.42578125" style="14" customWidth="1"/>
    <col min="15889" max="15889" width="5" style="14" customWidth="1"/>
    <col min="15890" max="15890" width="4.7109375" style="14" customWidth="1"/>
    <col min="15891" max="16128" width="9.28515625" style="14"/>
    <col min="16129" max="16129" width="3.5703125" style="14" customWidth="1"/>
    <col min="16130" max="16130" width="35.28515625" style="14" customWidth="1"/>
    <col min="16131" max="16132" width="6.5703125" style="14" customWidth="1"/>
    <col min="16133" max="16133" width="5" style="14" customWidth="1"/>
    <col min="16134" max="16134" width="6.5703125" style="14" customWidth="1"/>
    <col min="16135" max="16136" width="6.42578125" style="14" customWidth="1"/>
    <col min="16137" max="16137" width="5.140625" style="14" customWidth="1"/>
    <col min="16138" max="16138" width="5.7109375" style="14" customWidth="1"/>
    <col min="16139" max="16139" width="6.140625" style="14" customWidth="1"/>
    <col min="16140" max="16140" width="5.7109375" style="14" customWidth="1"/>
    <col min="16141" max="16141" width="5.5703125" style="14" customWidth="1"/>
    <col min="16142" max="16142" width="6" style="14" customWidth="1"/>
    <col min="16143" max="16144" width="5.42578125" style="14" customWidth="1"/>
    <col min="16145" max="16145" width="5" style="14" customWidth="1"/>
    <col min="16146" max="16146" width="4.7109375" style="14" customWidth="1"/>
    <col min="16147" max="16384" width="9.28515625" style="14"/>
  </cols>
  <sheetData>
    <row r="1" spans="1:21" ht="12" customHeight="1">
      <c r="P1" s="290" t="s">
        <v>210</v>
      </c>
      <c r="Q1" s="290"/>
      <c r="R1" s="290"/>
    </row>
    <row r="2" spans="1:21" ht="18" customHeight="1">
      <c r="A2" s="298" t="s">
        <v>37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</row>
    <row r="3" spans="1:21" ht="12.75" customHeight="1" thickBot="1">
      <c r="A3" s="23"/>
      <c r="B3" s="2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91" t="s">
        <v>38</v>
      </c>
      <c r="R3" s="291"/>
    </row>
    <row r="4" spans="1:21" s="17" customFormat="1" ht="28.15" customHeight="1">
      <c r="A4" s="25"/>
      <c r="B4" s="26"/>
      <c r="C4" s="299" t="s">
        <v>4</v>
      </c>
      <c r="D4" s="300"/>
      <c r="E4" s="300"/>
      <c r="F4" s="301"/>
      <c r="G4" s="299" t="s">
        <v>5</v>
      </c>
      <c r="H4" s="300"/>
      <c r="I4" s="300"/>
      <c r="J4" s="301"/>
      <c r="K4" s="305" t="s">
        <v>39</v>
      </c>
      <c r="L4" s="306"/>
      <c r="M4" s="306"/>
      <c r="N4" s="307"/>
      <c r="O4" s="305" t="s">
        <v>40</v>
      </c>
      <c r="P4" s="306"/>
      <c r="Q4" s="306"/>
      <c r="R4" s="307"/>
    </row>
    <row r="5" spans="1:21" s="17" customFormat="1" ht="9" customHeight="1">
      <c r="A5" s="27"/>
      <c r="B5" s="28"/>
      <c r="C5" s="302"/>
      <c r="D5" s="303"/>
      <c r="E5" s="303"/>
      <c r="F5" s="304"/>
      <c r="G5" s="302"/>
      <c r="H5" s="303"/>
      <c r="I5" s="303"/>
      <c r="J5" s="304"/>
      <c r="K5" s="308"/>
      <c r="L5" s="309"/>
      <c r="M5" s="309"/>
      <c r="N5" s="310"/>
      <c r="O5" s="308"/>
      <c r="P5" s="309"/>
      <c r="Q5" s="309"/>
      <c r="R5" s="310"/>
    </row>
    <row r="6" spans="1:21" s="17" customFormat="1" ht="9.4" customHeight="1">
      <c r="A6" s="27"/>
      <c r="B6" s="28"/>
      <c r="C6" s="294">
        <v>2023</v>
      </c>
      <c r="D6" s="296">
        <v>2024</v>
      </c>
      <c r="E6" s="292" t="s">
        <v>41</v>
      </c>
      <c r="F6" s="293"/>
      <c r="G6" s="294">
        <v>2023</v>
      </c>
      <c r="H6" s="296">
        <v>2024</v>
      </c>
      <c r="I6" s="292" t="s">
        <v>41</v>
      </c>
      <c r="J6" s="293"/>
      <c r="K6" s="294">
        <v>2023</v>
      </c>
      <c r="L6" s="296">
        <v>2024</v>
      </c>
      <c r="M6" s="292" t="s">
        <v>41</v>
      </c>
      <c r="N6" s="293"/>
      <c r="O6" s="294">
        <v>2023</v>
      </c>
      <c r="P6" s="296">
        <v>2024</v>
      </c>
      <c r="Q6" s="292" t="s">
        <v>41</v>
      </c>
      <c r="R6" s="293"/>
    </row>
    <row r="7" spans="1:21" s="17" customFormat="1" ht="10.9" customHeight="1">
      <c r="A7" s="27"/>
      <c r="B7" s="28"/>
      <c r="C7" s="294"/>
      <c r="D7" s="296"/>
      <c r="E7" s="292"/>
      <c r="F7" s="293"/>
      <c r="G7" s="294"/>
      <c r="H7" s="296"/>
      <c r="I7" s="292"/>
      <c r="J7" s="293"/>
      <c r="K7" s="294"/>
      <c r="L7" s="296"/>
      <c r="M7" s="292"/>
      <c r="N7" s="293"/>
      <c r="O7" s="294"/>
      <c r="P7" s="296"/>
      <c r="Q7" s="292"/>
      <c r="R7" s="293"/>
    </row>
    <row r="8" spans="1:21" s="17" customFormat="1" ht="11.65" customHeight="1">
      <c r="A8" s="27"/>
      <c r="B8" s="28"/>
      <c r="C8" s="295"/>
      <c r="D8" s="297"/>
      <c r="E8" s="29" t="s">
        <v>9</v>
      </c>
      <c r="F8" s="30" t="s">
        <v>10</v>
      </c>
      <c r="G8" s="295"/>
      <c r="H8" s="297"/>
      <c r="I8" s="29" t="s">
        <v>9</v>
      </c>
      <c r="J8" s="30" t="s">
        <v>10</v>
      </c>
      <c r="K8" s="295"/>
      <c r="L8" s="297"/>
      <c r="M8" s="29" t="s">
        <v>9</v>
      </c>
      <c r="N8" s="30" t="s">
        <v>10</v>
      </c>
      <c r="O8" s="295"/>
      <c r="P8" s="297"/>
      <c r="Q8" s="29" t="s">
        <v>9</v>
      </c>
      <c r="R8" s="30" t="s">
        <v>10</v>
      </c>
    </row>
    <row r="9" spans="1:21" s="3" customFormat="1" ht="10.9" customHeight="1">
      <c r="A9" s="31">
        <v>1</v>
      </c>
      <c r="B9" s="32">
        <v>2</v>
      </c>
      <c r="C9" s="31">
        <v>3</v>
      </c>
      <c r="D9" s="33">
        <v>4</v>
      </c>
      <c r="E9" s="33">
        <v>5</v>
      </c>
      <c r="F9" s="32">
        <v>6</v>
      </c>
      <c r="G9" s="31">
        <v>7</v>
      </c>
      <c r="H9" s="33">
        <v>8</v>
      </c>
      <c r="I9" s="33">
        <v>9</v>
      </c>
      <c r="J9" s="32">
        <v>10</v>
      </c>
      <c r="K9" s="31">
        <v>11</v>
      </c>
      <c r="L9" s="33">
        <v>12</v>
      </c>
      <c r="M9" s="33">
        <v>13</v>
      </c>
      <c r="N9" s="32">
        <v>14</v>
      </c>
      <c r="O9" s="31">
        <v>15</v>
      </c>
      <c r="P9" s="33">
        <v>16</v>
      </c>
      <c r="Q9" s="33">
        <v>17</v>
      </c>
      <c r="R9" s="32">
        <v>18</v>
      </c>
    </row>
    <row r="10" spans="1:21" s="41" customFormat="1" ht="10.9" customHeight="1">
      <c r="A10" s="34">
        <v>1</v>
      </c>
      <c r="B10" s="35" t="s">
        <v>42</v>
      </c>
      <c r="C10" s="36">
        <v>911.4</v>
      </c>
      <c r="D10" s="37">
        <v>946.89999999999986</v>
      </c>
      <c r="E10" s="37">
        <v>103.89510642966864</v>
      </c>
      <c r="F10" s="38">
        <v>35.499999999999886</v>
      </c>
      <c r="G10" s="36">
        <v>481.3</v>
      </c>
      <c r="H10" s="37">
        <v>499.7</v>
      </c>
      <c r="I10" s="37">
        <v>103.82297943070849</v>
      </c>
      <c r="J10" s="38">
        <v>18.399999999999977</v>
      </c>
      <c r="K10" s="36">
        <v>373.7</v>
      </c>
      <c r="L10" s="39">
        <v>382.9</v>
      </c>
      <c r="M10" s="37">
        <v>102.46186780840245</v>
      </c>
      <c r="N10" s="38">
        <v>9.1999999999999886</v>
      </c>
      <c r="O10" s="36">
        <v>56.400000000000006</v>
      </c>
      <c r="P10" s="37">
        <v>64.3</v>
      </c>
      <c r="Q10" s="40">
        <v>114.00709219858155</v>
      </c>
      <c r="R10" s="38">
        <v>7.8999999999999915</v>
      </c>
    </row>
    <row r="11" spans="1:21" s="41" customFormat="1" ht="10.9" customHeight="1">
      <c r="A11" s="34">
        <v>2</v>
      </c>
      <c r="B11" s="35" t="s">
        <v>43</v>
      </c>
      <c r="C11" s="36">
        <v>961.9</v>
      </c>
      <c r="D11" s="37">
        <v>1046.8000000000002</v>
      </c>
      <c r="E11" s="37">
        <v>108.82628131822436</v>
      </c>
      <c r="F11" s="38">
        <v>84.900000000000205</v>
      </c>
      <c r="G11" s="36">
        <v>522.20000000000005</v>
      </c>
      <c r="H11" s="37">
        <v>532.70000000000005</v>
      </c>
      <c r="I11" s="37">
        <v>102.01072386058981</v>
      </c>
      <c r="J11" s="38">
        <v>10.5</v>
      </c>
      <c r="K11" s="36">
        <v>389.3</v>
      </c>
      <c r="L11" s="39">
        <v>444.40000000000003</v>
      </c>
      <c r="M11" s="37">
        <v>114.15360904187001</v>
      </c>
      <c r="N11" s="38">
        <v>55.100000000000023</v>
      </c>
      <c r="O11" s="36">
        <v>50.4</v>
      </c>
      <c r="P11" s="37">
        <v>69.7</v>
      </c>
      <c r="Q11" s="40">
        <v>138.29365079365081</v>
      </c>
      <c r="R11" s="38">
        <v>19.300000000000004</v>
      </c>
    </row>
    <row r="12" spans="1:21" s="41" customFormat="1" ht="10.9" customHeight="1">
      <c r="A12" s="34">
        <v>3</v>
      </c>
      <c r="B12" s="35" t="s">
        <v>44</v>
      </c>
      <c r="C12" s="36">
        <v>997</v>
      </c>
      <c r="D12" s="37">
        <v>1069.2</v>
      </c>
      <c r="E12" s="37">
        <v>107.2417251755266</v>
      </c>
      <c r="F12" s="38">
        <v>72.200000000000045</v>
      </c>
      <c r="G12" s="36">
        <v>486.8</v>
      </c>
      <c r="H12" s="37">
        <v>530.6</v>
      </c>
      <c r="I12" s="37">
        <v>108.99753492193921</v>
      </c>
      <c r="J12" s="38">
        <v>43.800000000000011</v>
      </c>
      <c r="K12" s="36">
        <v>427.2</v>
      </c>
      <c r="L12" s="39">
        <v>441.2</v>
      </c>
      <c r="M12" s="37">
        <v>103.27715355805242</v>
      </c>
      <c r="N12" s="38">
        <v>14</v>
      </c>
      <c r="O12" s="36">
        <v>83</v>
      </c>
      <c r="P12" s="37">
        <v>97.4</v>
      </c>
      <c r="Q12" s="40">
        <v>117.34939759036145</v>
      </c>
      <c r="R12" s="38">
        <v>14.400000000000006</v>
      </c>
      <c r="U12" s="41" t="s">
        <v>45</v>
      </c>
    </row>
    <row r="13" spans="1:21" s="41" customFormat="1" ht="10.9" customHeight="1">
      <c r="A13" s="34">
        <v>4</v>
      </c>
      <c r="B13" s="35" t="s">
        <v>46</v>
      </c>
      <c r="C13" s="36">
        <v>1023</v>
      </c>
      <c r="D13" s="37">
        <v>1082.5</v>
      </c>
      <c r="E13" s="37">
        <v>105.81622678396872</v>
      </c>
      <c r="F13" s="38">
        <v>59.5</v>
      </c>
      <c r="G13" s="36">
        <v>482.9</v>
      </c>
      <c r="H13" s="37">
        <v>536.9</v>
      </c>
      <c r="I13" s="37">
        <v>111.18243942845309</v>
      </c>
      <c r="J13" s="38">
        <v>54</v>
      </c>
      <c r="K13" s="36">
        <v>458.3</v>
      </c>
      <c r="L13" s="39">
        <v>454.3</v>
      </c>
      <c r="M13" s="37">
        <v>99.127209251581945</v>
      </c>
      <c r="N13" s="38">
        <v>-4</v>
      </c>
      <c r="O13" s="36">
        <v>81.8</v>
      </c>
      <c r="P13" s="37">
        <v>91.3</v>
      </c>
      <c r="Q13" s="40">
        <v>111.61369193154033</v>
      </c>
      <c r="R13" s="38">
        <v>9.5</v>
      </c>
    </row>
    <row r="14" spans="1:21" s="41" customFormat="1" ht="10.9" customHeight="1">
      <c r="A14" s="34">
        <v>5</v>
      </c>
      <c r="B14" s="35" t="s">
        <v>47</v>
      </c>
      <c r="C14" s="36">
        <v>1019.1</v>
      </c>
      <c r="D14" s="37">
        <v>1103.7</v>
      </c>
      <c r="E14" s="37">
        <v>108.30144244921991</v>
      </c>
      <c r="F14" s="38">
        <v>84.600000000000023</v>
      </c>
      <c r="G14" s="36">
        <v>505.2</v>
      </c>
      <c r="H14" s="37">
        <v>492.5</v>
      </c>
      <c r="I14" s="37">
        <v>97.486144101346</v>
      </c>
      <c r="J14" s="38">
        <v>-12.699999999999989</v>
      </c>
      <c r="K14" s="36">
        <v>448.8</v>
      </c>
      <c r="L14" s="39">
        <v>510.3</v>
      </c>
      <c r="M14" s="37">
        <v>113.70320855614973</v>
      </c>
      <c r="N14" s="38">
        <v>61.5</v>
      </c>
      <c r="O14" s="36">
        <v>65.100000000000009</v>
      </c>
      <c r="P14" s="37">
        <v>100.9</v>
      </c>
      <c r="Q14" s="40">
        <v>154.99231950844853</v>
      </c>
      <c r="R14" s="38">
        <v>35.799999999999997</v>
      </c>
    </row>
    <row r="15" spans="1:21" s="41" customFormat="1" ht="10.9" customHeight="1">
      <c r="A15" s="34">
        <v>6</v>
      </c>
      <c r="B15" s="35" t="s">
        <v>48</v>
      </c>
      <c r="C15" s="36">
        <v>1095.5</v>
      </c>
      <c r="D15" s="37">
        <v>1154.7</v>
      </c>
      <c r="E15" s="37">
        <v>105.4039251483341</v>
      </c>
      <c r="F15" s="38">
        <v>59.200000000000045</v>
      </c>
      <c r="G15" s="36">
        <v>584.70000000000005</v>
      </c>
      <c r="H15" s="37">
        <v>596.9</v>
      </c>
      <c r="I15" s="37">
        <v>102.08654010603728</v>
      </c>
      <c r="J15" s="38">
        <v>12.199999999999932</v>
      </c>
      <c r="K15" s="36">
        <v>471.8</v>
      </c>
      <c r="L15" s="39">
        <v>502.5</v>
      </c>
      <c r="M15" s="37">
        <v>106.50699448919035</v>
      </c>
      <c r="N15" s="38">
        <v>30.699999999999989</v>
      </c>
      <c r="O15" s="36">
        <v>39</v>
      </c>
      <c r="P15" s="37">
        <v>55.3</v>
      </c>
      <c r="Q15" s="40">
        <v>141.79487179487177</v>
      </c>
      <c r="R15" s="38">
        <v>16.299999999999997</v>
      </c>
    </row>
    <row r="16" spans="1:21" s="41" customFormat="1" ht="10.9" customHeight="1">
      <c r="A16" s="34">
        <v>7</v>
      </c>
      <c r="B16" s="35" t="s">
        <v>49</v>
      </c>
      <c r="C16" s="36">
        <v>1079.0999999999999</v>
      </c>
      <c r="D16" s="37">
        <v>1154.8999999999999</v>
      </c>
      <c r="E16" s="37">
        <v>107.02437216198683</v>
      </c>
      <c r="F16" s="38">
        <v>75.799999999999955</v>
      </c>
      <c r="G16" s="36">
        <v>547.4</v>
      </c>
      <c r="H16" s="37">
        <v>563.6</v>
      </c>
      <c r="I16" s="37">
        <v>102.95944464742419</v>
      </c>
      <c r="J16" s="38">
        <v>16.200000000000045</v>
      </c>
      <c r="K16" s="36">
        <v>459.2</v>
      </c>
      <c r="L16" s="39">
        <v>502</v>
      </c>
      <c r="M16" s="37">
        <v>109.32055749128919</v>
      </c>
      <c r="N16" s="38">
        <v>42.800000000000011</v>
      </c>
      <c r="O16" s="36">
        <v>72.5</v>
      </c>
      <c r="P16" s="37">
        <v>89.3</v>
      </c>
      <c r="Q16" s="40">
        <v>123.17241379310344</v>
      </c>
      <c r="R16" s="38">
        <v>16.799999999999997</v>
      </c>
    </row>
    <row r="17" spans="1:18" s="41" customFormat="1" ht="10.9" customHeight="1">
      <c r="A17" s="34">
        <v>8</v>
      </c>
      <c r="B17" s="35" t="s">
        <v>50</v>
      </c>
      <c r="C17" s="36">
        <v>1031.4000000000001</v>
      </c>
      <c r="D17" s="37">
        <v>1114.3999999999999</v>
      </c>
      <c r="E17" s="37">
        <v>108.04731433003683</v>
      </c>
      <c r="F17" s="38">
        <v>82.999999999999773</v>
      </c>
      <c r="G17" s="36">
        <v>478.5</v>
      </c>
      <c r="H17" s="37">
        <v>498.9</v>
      </c>
      <c r="I17" s="37">
        <v>104.26332288401254</v>
      </c>
      <c r="J17" s="38">
        <v>20.399999999999977</v>
      </c>
      <c r="K17" s="36">
        <v>494.9</v>
      </c>
      <c r="L17" s="39">
        <v>537.79999999999995</v>
      </c>
      <c r="M17" s="37">
        <v>108.66841786219439</v>
      </c>
      <c r="N17" s="38">
        <v>42.899999999999977</v>
      </c>
      <c r="O17" s="36">
        <v>58</v>
      </c>
      <c r="P17" s="37">
        <v>77.7</v>
      </c>
      <c r="Q17" s="40">
        <v>133.9655172413793</v>
      </c>
      <c r="R17" s="38">
        <v>19.700000000000003</v>
      </c>
    </row>
    <row r="18" spans="1:18" s="41" customFormat="1" ht="10.9" customHeight="1">
      <c r="A18" s="34">
        <v>9</v>
      </c>
      <c r="B18" s="42" t="s">
        <v>51</v>
      </c>
      <c r="C18" s="36">
        <v>1806.5</v>
      </c>
      <c r="D18" s="37">
        <v>1917.6000000000001</v>
      </c>
      <c r="E18" s="37">
        <v>106.15001383891504</v>
      </c>
      <c r="F18" s="38">
        <v>111.10000000000014</v>
      </c>
      <c r="G18" s="36">
        <v>493</v>
      </c>
      <c r="H18" s="37">
        <v>509.1</v>
      </c>
      <c r="I18" s="37">
        <v>103.2657200811359</v>
      </c>
      <c r="J18" s="38">
        <v>16.100000000000023</v>
      </c>
      <c r="K18" s="36">
        <v>1293</v>
      </c>
      <c r="L18" s="39">
        <v>1380.7</v>
      </c>
      <c r="M18" s="37">
        <v>106.78267594740913</v>
      </c>
      <c r="N18" s="38">
        <v>87.700000000000045</v>
      </c>
      <c r="O18" s="36">
        <v>20.5</v>
      </c>
      <c r="P18" s="37">
        <v>27.8</v>
      </c>
      <c r="Q18" s="40">
        <v>135.60975609756099</v>
      </c>
      <c r="R18" s="38">
        <v>7.3000000000000007</v>
      </c>
    </row>
    <row r="19" spans="1:18" s="41" customFormat="1" ht="10.9" customHeight="1">
      <c r="A19" s="34">
        <v>10</v>
      </c>
      <c r="B19" s="42" t="s">
        <v>52</v>
      </c>
      <c r="C19" s="36">
        <v>1796.5</v>
      </c>
      <c r="D19" s="37">
        <v>1992.3999999999999</v>
      </c>
      <c r="E19" s="37">
        <v>110.90453659894237</v>
      </c>
      <c r="F19" s="38">
        <v>195.89999999999986</v>
      </c>
      <c r="G19" s="36">
        <v>454.4</v>
      </c>
      <c r="H19" s="37">
        <v>502.8</v>
      </c>
      <c r="I19" s="37">
        <v>110.65140845070422</v>
      </c>
      <c r="J19" s="38">
        <v>48.400000000000034</v>
      </c>
      <c r="K19" s="36">
        <v>1325</v>
      </c>
      <c r="L19" s="39">
        <v>1467.3</v>
      </c>
      <c r="M19" s="37">
        <v>110.73962264150943</v>
      </c>
      <c r="N19" s="38">
        <v>142.29999999999995</v>
      </c>
      <c r="O19" s="36">
        <v>17.099999999999998</v>
      </c>
      <c r="P19" s="37">
        <v>22.3</v>
      </c>
      <c r="Q19" s="40">
        <v>130.40935672514621</v>
      </c>
      <c r="R19" s="38">
        <v>5.2000000000000028</v>
      </c>
    </row>
    <row r="20" spans="1:18" s="41" customFormat="1" ht="10.9" customHeight="1">
      <c r="A20" s="34">
        <v>11</v>
      </c>
      <c r="B20" s="42" t="s">
        <v>53</v>
      </c>
      <c r="C20" s="36">
        <v>2362.1000000000004</v>
      </c>
      <c r="D20" s="37">
        <v>2906.5</v>
      </c>
      <c r="E20" s="37">
        <v>123.04728842978703</v>
      </c>
      <c r="F20" s="38">
        <v>544.39999999999964</v>
      </c>
      <c r="G20" s="36">
        <v>1092.7</v>
      </c>
      <c r="H20" s="37">
        <v>1240.9000000000001</v>
      </c>
      <c r="I20" s="37">
        <v>113.56273451084471</v>
      </c>
      <c r="J20" s="38">
        <v>148.20000000000005</v>
      </c>
      <c r="K20" s="36">
        <v>1233.7000000000003</v>
      </c>
      <c r="L20" s="39">
        <v>1632.4</v>
      </c>
      <c r="M20" s="37">
        <v>132.31741914565939</v>
      </c>
      <c r="N20" s="38">
        <v>398.69999999999982</v>
      </c>
      <c r="O20" s="36">
        <v>35.700000000000003</v>
      </c>
      <c r="P20" s="37">
        <v>33.200000000000003</v>
      </c>
      <c r="Q20" s="40">
        <v>92.997198879551817</v>
      </c>
      <c r="R20" s="38">
        <v>-2.5</v>
      </c>
    </row>
    <row r="21" spans="1:18" s="41" customFormat="1" ht="10.9" customHeight="1">
      <c r="A21" s="34">
        <v>12</v>
      </c>
      <c r="B21" s="42" t="s">
        <v>54</v>
      </c>
      <c r="C21" s="36">
        <v>1291</v>
      </c>
      <c r="D21" s="37">
        <v>1432.9999999999998</v>
      </c>
      <c r="E21" s="37">
        <v>110.99922540666149</v>
      </c>
      <c r="F21" s="38">
        <v>141.99999999999977</v>
      </c>
      <c r="G21" s="36">
        <v>447.8</v>
      </c>
      <c r="H21" s="37">
        <v>452.4</v>
      </c>
      <c r="I21" s="37">
        <v>101.02724430549353</v>
      </c>
      <c r="J21" s="38">
        <v>4.5999999999999659</v>
      </c>
      <c r="K21" s="36">
        <v>837.4</v>
      </c>
      <c r="L21" s="39">
        <v>972.8</v>
      </c>
      <c r="M21" s="37">
        <v>116.16909481729161</v>
      </c>
      <c r="N21" s="38">
        <v>135.39999999999998</v>
      </c>
      <c r="O21" s="36">
        <v>5.8000000000000007</v>
      </c>
      <c r="P21" s="37">
        <v>7.8</v>
      </c>
      <c r="Q21" s="40">
        <v>134.48275862068962</v>
      </c>
      <c r="R21" s="38">
        <v>1.9999999999999991</v>
      </c>
    </row>
    <row r="22" spans="1:18" s="41" customFormat="1" ht="10.9" customHeight="1">
      <c r="A22" s="34">
        <v>13</v>
      </c>
      <c r="B22" s="42" t="s">
        <v>55</v>
      </c>
      <c r="C22" s="36">
        <v>1962.8</v>
      </c>
      <c r="D22" s="37">
        <v>2033.6</v>
      </c>
      <c r="E22" s="37">
        <v>103.60709190951702</v>
      </c>
      <c r="F22" s="38">
        <v>70.799999999999955</v>
      </c>
      <c r="G22" s="36">
        <v>1008.9</v>
      </c>
      <c r="H22" s="37">
        <v>974.3</v>
      </c>
      <c r="I22" s="37">
        <v>96.570522351075425</v>
      </c>
      <c r="J22" s="38">
        <v>-34.600000000000023</v>
      </c>
      <c r="K22" s="36">
        <v>936.1</v>
      </c>
      <c r="L22" s="39">
        <v>1036.0999999999999</v>
      </c>
      <c r="M22" s="37">
        <v>110.68261937827153</v>
      </c>
      <c r="N22" s="38">
        <v>99.999999999999886</v>
      </c>
      <c r="O22" s="36">
        <v>17.8</v>
      </c>
      <c r="P22" s="37">
        <v>23.2</v>
      </c>
      <c r="Q22" s="40">
        <v>130.33707865168537</v>
      </c>
      <c r="R22" s="38">
        <v>5.3999999999999986</v>
      </c>
    </row>
    <row r="23" spans="1:18" s="41" customFormat="1" ht="10.9" customHeight="1">
      <c r="A23" s="34">
        <v>14</v>
      </c>
      <c r="B23" s="42" t="s">
        <v>56</v>
      </c>
      <c r="C23" s="36">
        <v>1617.8</v>
      </c>
      <c r="D23" s="37">
        <v>1674.8999999999999</v>
      </c>
      <c r="E23" s="37">
        <v>103.52948448510321</v>
      </c>
      <c r="F23" s="38">
        <v>57.099999999999909</v>
      </c>
      <c r="G23" s="36">
        <v>733.2</v>
      </c>
      <c r="H23" s="37">
        <v>742.2</v>
      </c>
      <c r="I23" s="37">
        <v>101.22749590834697</v>
      </c>
      <c r="J23" s="38">
        <v>9</v>
      </c>
      <c r="K23" s="36">
        <v>878.4</v>
      </c>
      <c r="L23" s="39">
        <v>921.4</v>
      </c>
      <c r="M23" s="37">
        <v>104.89526411657559</v>
      </c>
      <c r="N23" s="38">
        <v>43</v>
      </c>
      <c r="O23" s="36">
        <v>6.2</v>
      </c>
      <c r="P23" s="37">
        <v>11.3</v>
      </c>
      <c r="Q23" s="40">
        <v>182.25806451612905</v>
      </c>
      <c r="R23" s="38">
        <v>5.1000000000000005</v>
      </c>
    </row>
    <row r="24" spans="1:18" s="41" customFormat="1" ht="10.9" customHeight="1">
      <c r="A24" s="34">
        <v>15</v>
      </c>
      <c r="B24" s="42" t="s">
        <v>57</v>
      </c>
      <c r="C24" s="36">
        <v>2609.4</v>
      </c>
      <c r="D24" s="37">
        <v>2873.8</v>
      </c>
      <c r="E24" s="37">
        <v>110.13259753199969</v>
      </c>
      <c r="F24" s="38">
        <v>264.40000000000009</v>
      </c>
      <c r="G24" s="36">
        <v>675.8</v>
      </c>
      <c r="H24" s="37">
        <v>658</v>
      </c>
      <c r="I24" s="37">
        <v>97.366084640426166</v>
      </c>
      <c r="J24" s="38">
        <v>-17.799999999999955</v>
      </c>
      <c r="K24" s="36">
        <v>1896.7</v>
      </c>
      <c r="L24" s="39">
        <v>2150.4</v>
      </c>
      <c r="M24" s="37">
        <v>113.37586334159329</v>
      </c>
      <c r="N24" s="38">
        <v>253.70000000000005</v>
      </c>
      <c r="O24" s="36">
        <v>36.9</v>
      </c>
      <c r="P24" s="37">
        <v>65.400000000000006</v>
      </c>
      <c r="Q24" s="40">
        <v>177.23577235772362</v>
      </c>
      <c r="R24" s="38">
        <v>28.500000000000007</v>
      </c>
    </row>
    <row r="25" spans="1:18" s="41" customFormat="1" ht="10.9" customHeight="1">
      <c r="A25" s="34">
        <v>16</v>
      </c>
      <c r="B25" s="42" t="s">
        <v>58</v>
      </c>
      <c r="C25" s="36">
        <v>2448.8000000000002</v>
      </c>
      <c r="D25" s="37">
        <v>2606.8999999999996</v>
      </c>
      <c r="E25" s="37">
        <v>106.45622345638679</v>
      </c>
      <c r="F25" s="38">
        <v>158.09999999999945</v>
      </c>
      <c r="G25" s="36">
        <v>509.3</v>
      </c>
      <c r="H25" s="37">
        <v>516.6</v>
      </c>
      <c r="I25" s="37">
        <v>101.43333987826428</v>
      </c>
      <c r="J25" s="38">
        <v>7.3000000000000114</v>
      </c>
      <c r="K25" s="36">
        <v>1935.0000000000002</v>
      </c>
      <c r="L25" s="39">
        <v>2082.6999999999998</v>
      </c>
      <c r="M25" s="37">
        <v>107.63307493540049</v>
      </c>
      <c r="N25" s="38">
        <v>147.69999999999959</v>
      </c>
      <c r="O25" s="36">
        <v>4.5</v>
      </c>
      <c r="P25" s="37">
        <v>7.6</v>
      </c>
      <c r="Q25" s="40">
        <v>168.88888888888889</v>
      </c>
      <c r="R25" s="38">
        <v>3.0999999999999996</v>
      </c>
    </row>
    <row r="26" spans="1:18" s="41" customFormat="1" ht="10.9" customHeight="1">
      <c r="A26" s="34">
        <v>17</v>
      </c>
      <c r="B26" s="42" t="s">
        <v>59</v>
      </c>
      <c r="C26" s="36">
        <v>1909.5</v>
      </c>
      <c r="D26" s="37">
        <v>2111.7000000000003</v>
      </c>
      <c r="E26" s="37">
        <v>110.58915946582877</v>
      </c>
      <c r="F26" s="38">
        <v>202.20000000000027</v>
      </c>
      <c r="G26" s="36">
        <v>514.70000000000005</v>
      </c>
      <c r="H26" s="37">
        <v>526</v>
      </c>
      <c r="I26" s="37">
        <v>102.19545366232757</v>
      </c>
      <c r="J26" s="38">
        <v>11.299999999999955</v>
      </c>
      <c r="K26" s="36">
        <v>1380.7</v>
      </c>
      <c r="L26" s="39">
        <v>1567.1000000000001</v>
      </c>
      <c r="M26" s="37">
        <v>113.50039834866372</v>
      </c>
      <c r="N26" s="38">
        <v>186.40000000000009</v>
      </c>
      <c r="O26" s="36">
        <v>14.100000000000001</v>
      </c>
      <c r="P26" s="37">
        <v>18.600000000000001</v>
      </c>
      <c r="Q26" s="40">
        <v>131.91489361702128</v>
      </c>
      <c r="R26" s="38">
        <v>4.5</v>
      </c>
    </row>
    <row r="27" spans="1:18" s="41" customFormat="1" ht="10.9" customHeight="1">
      <c r="A27" s="34">
        <v>18</v>
      </c>
      <c r="B27" s="42" t="s">
        <v>60</v>
      </c>
      <c r="C27" s="36">
        <v>811.49999999999989</v>
      </c>
      <c r="D27" s="37">
        <v>847.80000000000007</v>
      </c>
      <c r="E27" s="37">
        <v>104.47319778188542</v>
      </c>
      <c r="F27" s="38">
        <v>36.300000000000182</v>
      </c>
      <c r="G27" s="36">
        <v>341.4</v>
      </c>
      <c r="H27" s="37">
        <v>326.10000000000002</v>
      </c>
      <c r="I27" s="37">
        <v>95.51845342706504</v>
      </c>
      <c r="J27" s="38">
        <v>-15.299999999999955</v>
      </c>
      <c r="K27" s="36">
        <v>469.2</v>
      </c>
      <c r="L27" s="39">
        <v>520.20000000000005</v>
      </c>
      <c r="M27" s="37">
        <v>110.86956521739131</v>
      </c>
      <c r="N27" s="38">
        <v>51.000000000000057</v>
      </c>
      <c r="O27" s="36">
        <v>0.9</v>
      </c>
      <c r="P27" s="37">
        <v>1.5</v>
      </c>
      <c r="Q27" s="40">
        <v>166.66666666666666</v>
      </c>
      <c r="R27" s="38">
        <v>0.6</v>
      </c>
    </row>
    <row r="28" spans="1:18" s="41" customFormat="1" ht="10.9" customHeight="1">
      <c r="A28" s="34">
        <v>19</v>
      </c>
      <c r="B28" s="42" t="s">
        <v>61</v>
      </c>
      <c r="C28" s="36">
        <v>1925.1</v>
      </c>
      <c r="D28" s="37">
        <v>1961.5000000000002</v>
      </c>
      <c r="E28" s="37">
        <v>101.89081086696797</v>
      </c>
      <c r="F28" s="38">
        <v>36.400000000000318</v>
      </c>
      <c r="G28" s="36">
        <v>906</v>
      </c>
      <c r="H28" s="37">
        <v>876.1</v>
      </c>
      <c r="I28" s="37">
        <v>96.699779249448127</v>
      </c>
      <c r="J28" s="38">
        <v>-29.899999999999977</v>
      </c>
      <c r="K28" s="36">
        <v>965.1</v>
      </c>
      <c r="L28" s="39">
        <v>1022.7</v>
      </c>
      <c r="M28" s="37">
        <v>105.9682934410942</v>
      </c>
      <c r="N28" s="38">
        <v>57.600000000000023</v>
      </c>
      <c r="O28" s="36">
        <v>54</v>
      </c>
      <c r="P28" s="37">
        <v>62.7</v>
      </c>
      <c r="Q28" s="40">
        <v>116.11111111111111</v>
      </c>
      <c r="R28" s="38">
        <v>8.7000000000000028</v>
      </c>
    </row>
    <row r="29" spans="1:18" s="41" customFormat="1" ht="10.9" customHeight="1">
      <c r="A29" s="34">
        <v>20</v>
      </c>
      <c r="B29" s="42" t="s">
        <v>62</v>
      </c>
      <c r="C29" s="36">
        <v>380.70000000000005</v>
      </c>
      <c r="D29" s="37"/>
      <c r="E29" s="37"/>
      <c r="F29" s="38">
        <v>-380.70000000000005</v>
      </c>
      <c r="G29" s="36">
        <v>134.9</v>
      </c>
      <c r="H29" s="37"/>
      <c r="I29" s="37"/>
      <c r="J29" s="38">
        <v>-134.9</v>
      </c>
      <c r="K29" s="36">
        <v>245.7</v>
      </c>
      <c r="L29" s="39">
        <v>0</v>
      </c>
      <c r="M29" s="37"/>
      <c r="N29" s="38">
        <v>-245.7</v>
      </c>
      <c r="O29" s="36">
        <v>0.1</v>
      </c>
      <c r="P29" s="37"/>
      <c r="Q29" s="40"/>
      <c r="R29" s="38">
        <v>-0.1</v>
      </c>
    </row>
    <row r="30" spans="1:18" s="41" customFormat="1" ht="10.9" customHeight="1">
      <c r="A30" s="34">
        <v>21</v>
      </c>
      <c r="B30" s="42" t="s">
        <v>63</v>
      </c>
      <c r="C30" s="36">
        <v>685.39999999999986</v>
      </c>
      <c r="D30" s="37">
        <v>736.69999999999993</v>
      </c>
      <c r="E30" s="37">
        <v>107.48468047855269</v>
      </c>
      <c r="F30" s="38">
        <v>51.300000000000068</v>
      </c>
      <c r="G30" s="36">
        <v>291.7</v>
      </c>
      <c r="H30" s="37">
        <v>319</v>
      </c>
      <c r="I30" s="37">
        <v>109.35893040795339</v>
      </c>
      <c r="J30" s="38">
        <v>27.300000000000011</v>
      </c>
      <c r="K30" s="36">
        <v>390.9</v>
      </c>
      <c r="L30" s="39">
        <v>413.3</v>
      </c>
      <c r="M30" s="37">
        <v>105.73036582246101</v>
      </c>
      <c r="N30" s="38">
        <v>22.400000000000034</v>
      </c>
      <c r="O30" s="36">
        <v>2.8000000000000003</v>
      </c>
      <c r="P30" s="37">
        <v>4.4000000000000004</v>
      </c>
      <c r="Q30" s="40">
        <v>157.14285714285714</v>
      </c>
      <c r="R30" s="38">
        <v>1.6</v>
      </c>
    </row>
    <row r="31" spans="1:18" s="41" customFormat="1" ht="10.9" customHeight="1">
      <c r="A31" s="34">
        <v>22</v>
      </c>
      <c r="B31" s="42" t="s">
        <v>64</v>
      </c>
      <c r="C31" s="36">
        <v>979.70000000000016</v>
      </c>
      <c r="D31" s="37">
        <v>995.10000000000014</v>
      </c>
      <c r="E31" s="37">
        <v>101.57190976829642</v>
      </c>
      <c r="F31" s="38">
        <v>15.399999999999977</v>
      </c>
      <c r="G31" s="36">
        <v>586.70000000000005</v>
      </c>
      <c r="H31" s="37">
        <v>559.70000000000005</v>
      </c>
      <c r="I31" s="37">
        <v>95.397988750639172</v>
      </c>
      <c r="J31" s="38">
        <v>-27</v>
      </c>
      <c r="K31" s="36">
        <v>269.90000000000003</v>
      </c>
      <c r="L31" s="39">
        <v>296.7</v>
      </c>
      <c r="M31" s="37">
        <v>109.92960355687289</v>
      </c>
      <c r="N31" s="38">
        <v>26.799999999999955</v>
      </c>
      <c r="O31" s="36">
        <v>123.1</v>
      </c>
      <c r="P31" s="37">
        <v>138.69999999999999</v>
      </c>
      <c r="Q31" s="40">
        <v>112.67262388302193</v>
      </c>
      <c r="R31" s="38">
        <v>15.599999999999994</v>
      </c>
    </row>
    <row r="32" spans="1:18" s="41" customFormat="1" ht="10.9" customHeight="1">
      <c r="A32" s="34">
        <v>23</v>
      </c>
      <c r="B32" s="42" t="s">
        <v>65</v>
      </c>
      <c r="C32" s="36">
        <v>1451.2</v>
      </c>
      <c r="D32" s="37">
        <v>1515</v>
      </c>
      <c r="E32" s="37">
        <v>104.39636163175304</v>
      </c>
      <c r="F32" s="38">
        <v>63.799999999999955</v>
      </c>
      <c r="G32" s="36">
        <v>38.4</v>
      </c>
      <c r="H32" s="37">
        <v>1.9</v>
      </c>
      <c r="I32" s="37">
        <v>4.9479166666666661</v>
      </c>
      <c r="J32" s="38">
        <v>-36.5</v>
      </c>
      <c r="K32" s="36">
        <v>1399.5</v>
      </c>
      <c r="L32" s="39">
        <v>1499.1</v>
      </c>
      <c r="M32" s="37">
        <v>107.11682743837083</v>
      </c>
      <c r="N32" s="38">
        <v>99.599999999999909</v>
      </c>
      <c r="O32" s="36">
        <v>13.3</v>
      </c>
      <c r="P32" s="37">
        <v>14</v>
      </c>
      <c r="Q32" s="40">
        <v>105.26315789473684</v>
      </c>
      <c r="R32" s="38">
        <v>0.69999999999999929</v>
      </c>
    </row>
    <row r="33" spans="1:18" s="41" customFormat="1" ht="10.9" customHeight="1">
      <c r="A33" s="34">
        <v>24</v>
      </c>
      <c r="B33" s="42" t="s">
        <v>66</v>
      </c>
      <c r="C33" s="36">
        <v>488</v>
      </c>
      <c r="D33" s="37">
        <v>603</v>
      </c>
      <c r="E33" s="37">
        <v>123.5655737704918</v>
      </c>
      <c r="F33" s="38">
        <v>115</v>
      </c>
      <c r="G33" s="36">
        <v>373.7</v>
      </c>
      <c r="H33" s="37">
        <v>447.2</v>
      </c>
      <c r="I33" s="37">
        <v>119.66818303451967</v>
      </c>
      <c r="J33" s="38">
        <v>73.5</v>
      </c>
      <c r="K33" s="36">
        <v>26.7</v>
      </c>
      <c r="L33" s="39">
        <v>26.9</v>
      </c>
      <c r="M33" s="37">
        <v>100.74906367041199</v>
      </c>
      <c r="N33" s="38">
        <v>0.19999999999999929</v>
      </c>
      <c r="O33" s="36">
        <v>87.6</v>
      </c>
      <c r="P33" s="37">
        <v>128.9</v>
      </c>
      <c r="Q33" s="40">
        <v>147.14611872146119</v>
      </c>
      <c r="R33" s="38">
        <v>41.300000000000011</v>
      </c>
    </row>
    <row r="34" spans="1:18" s="41" customFormat="1" ht="10.9" customHeight="1">
      <c r="A34" s="34">
        <v>25</v>
      </c>
      <c r="B34" s="42" t="s">
        <v>67</v>
      </c>
      <c r="C34" s="36">
        <v>487.40000000000003</v>
      </c>
      <c r="D34" s="37">
        <v>549.4</v>
      </c>
      <c r="E34" s="37">
        <v>112.72055806319243</v>
      </c>
      <c r="F34" s="38">
        <v>61.999999999999943</v>
      </c>
      <c r="G34" s="36">
        <v>409.3</v>
      </c>
      <c r="H34" s="37">
        <v>442.5</v>
      </c>
      <c r="I34" s="37">
        <v>108.11140972391888</v>
      </c>
      <c r="J34" s="38">
        <v>33.199999999999989</v>
      </c>
      <c r="K34" s="36"/>
      <c r="L34" s="39"/>
      <c r="M34" s="37"/>
      <c r="N34" s="38"/>
      <c r="O34" s="36">
        <v>78.100000000000009</v>
      </c>
      <c r="P34" s="37">
        <v>106.9</v>
      </c>
      <c r="Q34" s="40">
        <v>136.87580025608196</v>
      </c>
      <c r="R34" s="38">
        <v>28.799999999999997</v>
      </c>
    </row>
    <row r="35" spans="1:18" s="41" customFormat="1" ht="10.9" customHeight="1">
      <c r="A35" s="34">
        <v>26</v>
      </c>
      <c r="B35" s="42" t="s">
        <v>68</v>
      </c>
      <c r="C35" s="36">
        <v>1157.5</v>
      </c>
      <c r="D35" s="37">
        <v>1303.4000000000001</v>
      </c>
      <c r="E35" s="37">
        <v>112.60475161987043</v>
      </c>
      <c r="F35" s="38">
        <v>145.90000000000009</v>
      </c>
      <c r="G35" s="36">
        <v>1036</v>
      </c>
      <c r="H35" s="37">
        <v>1171</v>
      </c>
      <c r="I35" s="37">
        <v>113.03088803088804</v>
      </c>
      <c r="J35" s="38">
        <v>135</v>
      </c>
      <c r="K35" s="36">
        <v>31.9</v>
      </c>
      <c r="L35" s="39">
        <v>29.5</v>
      </c>
      <c r="M35" s="37">
        <v>92.476489028213166</v>
      </c>
      <c r="N35" s="38">
        <v>-2.3999999999999986</v>
      </c>
      <c r="O35" s="36">
        <v>89.6</v>
      </c>
      <c r="P35" s="37">
        <v>102.9</v>
      </c>
      <c r="Q35" s="40">
        <v>114.84375000000003</v>
      </c>
      <c r="R35" s="38">
        <v>13.300000000000011</v>
      </c>
    </row>
    <row r="36" spans="1:18" s="41" customFormat="1" ht="10.9" customHeight="1">
      <c r="A36" s="34">
        <v>27</v>
      </c>
      <c r="B36" s="42" t="s">
        <v>69</v>
      </c>
      <c r="C36" s="36">
        <v>1348.7</v>
      </c>
      <c r="D36" s="37">
        <v>1312.8</v>
      </c>
      <c r="E36" s="37">
        <v>97.338177504263356</v>
      </c>
      <c r="F36" s="38">
        <v>-35.900000000000091</v>
      </c>
      <c r="G36" s="36">
        <v>1173.4000000000001</v>
      </c>
      <c r="H36" s="37">
        <v>1114.8</v>
      </c>
      <c r="I36" s="37">
        <v>95.005965570138045</v>
      </c>
      <c r="J36" s="38">
        <v>-58.600000000000136</v>
      </c>
      <c r="K36" s="36">
        <v>58.6</v>
      </c>
      <c r="L36" s="39">
        <v>59.6</v>
      </c>
      <c r="M36" s="37">
        <v>101.70648464163823</v>
      </c>
      <c r="N36" s="38">
        <v>1</v>
      </c>
      <c r="O36" s="36">
        <v>116.69999999999999</v>
      </c>
      <c r="P36" s="37">
        <v>138.4</v>
      </c>
      <c r="Q36" s="40">
        <v>118.59468723221937</v>
      </c>
      <c r="R36" s="38">
        <v>21.700000000000017</v>
      </c>
    </row>
    <row r="37" spans="1:18" s="41" customFormat="1" ht="10.9" customHeight="1">
      <c r="A37" s="34">
        <v>28</v>
      </c>
      <c r="B37" s="42" t="s">
        <v>70</v>
      </c>
      <c r="C37" s="36">
        <v>847.4</v>
      </c>
      <c r="D37" s="37">
        <v>1370.3</v>
      </c>
      <c r="E37" s="37">
        <v>161.70639603493038</v>
      </c>
      <c r="F37" s="38">
        <v>522.9</v>
      </c>
      <c r="G37" s="36">
        <v>184.5</v>
      </c>
      <c r="H37" s="37">
        <v>188.2</v>
      </c>
      <c r="I37" s="37">
        <v>102.00542005420054</v>
      </c>
      <c r="J37" s="38">
        <v>3.6999999999999886</v>
      </c>
      <c r="K37" s="36">
        <v>643.5</v>
      </c>
      <c r="L37" s="39">
        <v>1158.8</v>
      </c>
      <c r="M37" s="37">
        <v>180.07770007770009</v>
      </c>
      <c r="N37" s="38">
        <v>515.29999999999995</v>
      </c>
      <c r="O37" s="36">
        <v>19.400000000000002</v>
      </c>
      <c r="P37" s="37">
        <v>23.3</v>
      </c>
      <c r="Q37" s="40">
        <v>120.10309278350515</v>
      </c>
      <c r="R37" s="38">
        <v>3.8999999999999986</v>
      </c>
    </row>
    <row r="38" spans="1:18" s="41" customFormat="1" ht="10.9" customHeight="1">
      <c r="A38" s="34">
        <v>29</v>
      </c>
      <c r="B38" s="42" t="s">
        <v>71</v>
      </c>
      <c r="C38" s="36">
        <v>1029.7</v>
      </c>
      <c r="D38" s="37">
        <v>1219.7</v>
      </c>
      <c r="E38" s="37">
        <v>118.4519763037778</v>
      </c>
      <c r="F38" s="38">
        <v>190</v>
      </c>
      <c r="G38" s="36">
        <v>1016.9</v>
      </c>
      <c r="H38" s="37">
        <v>1204.7</v>
      </c>
      <c r="I38" s="37">
        <v>118.46789261480973</v>
      </c>
      <c r="J38" s="38">
        <v>187.80000000000007</v>
      </c>
      <c r="K38" s="36"/>
      <c r="L38" s="39"/>
      <c r="M38" s="37"/>
      <c r="N38" s="38"/>
      <c r="O38" s="36">
        <v>12.8</v>
      </c>
      <c r="P38" s="37">
        <v>15</v>
      </c>
      <c r="Q38" s="40">
        <v>117.1875</v>
      </c>
      <c r="R38" s="38">
        <v>2.1999999999999993</v>
      </c>
    </row>
    <row r="39" spans="1:18" s="41" customFormat="1" ht="10.9" customHeight="1">
      <c r="A39" s="34">
        <v>30</v>
      </c>
      <c r="B39" s="42" t="s">
        <v>72</v>
      </c>
      <c r="C39" s="36">
        <v>317.10000000000002</v>
      </c>
      <c r="D39" s="37">
        <v>353.5</v>
      </c>
      <c r="E39" s="37">
        <v>111.47902869757174</v>
      </c>
      <c r="F39" s="38">
        <v>36.399999999999977</v>
      </c>
      <c r="G39" s="36">
        <v>314.10000000000002</v>
      </c>
      <c r="H39" s="37">
        <v>350.3</v>
      </c>
      <c r="I39" s="37">
        <v>111.52499204075134</v>
      </c>
      <c r="J39" s="38">
        <v>36.199999999999989</v>
      </c>
      <c r="K39" s="36"/>
      <c r="L39" s="39"/>
      <c r="M39" s="39"/>
      <c r="N39" s="43"/>
      <c r="O39" s="36">
        <v>3</v>
      </c>
      <c r="P39" s="37">
        <v>3.2</v>
      </c>
      <c r="Q39" s="40">
        <v>106.66666666666667</v>
      </c>
      <c r="R39" s="38">
        <v>0.20000000000000018</v>
      </c>
    </row>
    <row r="40" spans="1:18" s="41" customFormat="1" ht="10.9" customHeight="1">
      <c r="A40" s="34">
        <v>31</v>
      </c>
      <c r="B40" s="42" t="s">
        <v>73</v>
      </c>
      <c r="C40" s="36">
        <v>244.1</v>
      </c>
      <c r="D40" s="37">
        <v>268.10000000000002</v>
      </c>
      <c r="E40" s="37">
        <v>109.83203605079888</v>
      </c>
      <c r="F40" s="38">
        <v>24.000000000000028</v>
      </c>
      <c r="G40" s="36">
        <v>241.9</v>
      </c>
      <c r="H40" s="37">
        <v>265.3</v>
      </c>
      <c r="I40" s="37">
        <v>109.67341876808598</v>
      </c>
      <c r="J40" s="38">
        <v>23.400000000000006</v>
      </c>
      <c r="K40" s="36"/>
      <c r="L40" s="39"/>
      <c r="M40" s="39"/>
      <c r="N40" s="43"/>
      <c r="O40" s="36">
        <v>2.2000000000000002</v>
      </c>
      <c r="P40" s="37">
        <v>2.8</v>
      </c>
      <c r="Q40" s="40">
        <v>127.27272727272725</v>
      </c>
      <c r="R40" s="38">
        <v>0.59999999999999964</v>
      </c>
    </row>
    <row r="41" spans="1:18" s="41" customFormat="1" ht="10.9" customHeight="1">
      <c r="A41" s="34">
        <v>32</v>
      </c>
      <c r="B41" s="42" t="s">
        <v>74</v>
      </c>
      <c r="C41" s="36">
        <v>226.1</v>
      </c>
      <c r="D41" s="37">
        <v>249.2</v>
      </c>
      <c r="E41" s="37">
        <v>110.21671826625388</v>
      </c>
      <c r="F41" s="38">
        <v>23.099999999999994</v>
      </c>
      <c r="G41" s="36">
        <v>223.7</v>
      </c>
      <c r="H41" s="37">
        <v>247.2</v>
      </c>
      <c r="I41" s="37">
        <v>110.50514081358962</v>
      </c>
      <c r="J41" s="38">
        <v>23.5</v>
      </c>
      <c r="K41" s="36"/>
      <c r="L41" s="39"/>
      <c r="M41" s="39"/>
      <c r="N41" s="43"/>
      <c r="O41" s="36">
        <v>2.4</v>
      </c>
      <c r="P41" s="37">
        <v>2</v>
      </c>
      <c r="Q41" s="40">
        <v>83.333333333333343</v>
      </c>
      <c r="R41" s="38">
        <v>-0.39999999999999991</v>
      </c>
    </row>
    <row r="42" spans="1:18" s="41" customFormat="1" ht="10.9" customHeight="1">
      <c r="A42" s="34">
        <v>33</v>
      </c>
      <c r="B42" s="42" t="s">
        <v>75</v>
      </c>
      <c r="C42" s="36">
        <v>152.4</v>
      </c>
      <c r="D42" s="37">
        <v>182.5</v>
      </c>
      <c r="E42" s="37">
        <v>119.750656167979</v>
      </c>
      <c r="F42" s="38">
        <v>30.099999999999994</v>
      </c>
      <c r="G42" s="36">
        <v>151.80000000000001</v>
      </c>
      <c r="H42" s="37">
        <v>181.5</v>
      </c>
      <c r="I42" s="37">
        <v>119.56521739130434</v>
      </c>
      <c r="J42" s="38">
        <v>29.699999999999989</v>
      </c>
      <c r="K42" s="36"/>
      <c r="L42" s="39"/>
      <c r="M42" s="39"/>
      <c r="N42" s="43"/>
      <c r="O42" s="36">
        <v>0.6</v>
      </c>
      <c r="P42" s="37">
        <v>1</v>
      </c>
      <c r="Q42" s="40">
        <v>166.66666666666669</v>
      </c>
      <c r="R42" s="38">
        <v>0.4</v>
      </c>
    </row>
    <row r="43" spans="1:18" s="41" customFormat="1" ht="10.9" customHeight="1">
      <c r="A43" s="34">
        <v>34</v>
      </c>
      <c r="B43" s="42" t="s">
        <v>76</v>
      </c>
      <c r="C43" s="36">
        <v>138.1</v>
      </c>
      <c r="D43" s="37">
        <v>148.4</v>
      </c>
      <c r="E43" s="37">
        <v>107.45836350470674</v>
      </c>
      <c r="F43" s="38">
        <v>10.300000000000011</v>
      </c>
      <c r="G43" s="36">
        <v>137.1</v>
      </c>
      <c r="H43" s="37">
        <v>147.30000000000001</v>
      </c>
      <c r="I43" s="37">
        <v>107.43982494529543</v>
      </c>
      <c r="J43" s="38">
        <v>10.200000000000017</v>
      </c>
      <c r="K43" s="36"/>
      <c r="L43" s="39"/>
      <c r="M43" s="39"/>
      <c r="N43" s="43"/>
      <c r="O43" s="36">
        <v>1</v>
      </c>
      <c r="P43" s="37">
        <v>1.1000000000000001</v>
      </c>
      <c r="Q43" s="40">
        <v>110.00000000000001</v>
      </c>
      <c r="R43" s="38">
        <v>0.10000000000000009</v>
      </c>
    </row>
    <row r="44" spans="1:18" s="41" customFormat="1" ht="10.9" customHeight="1">
      <c r="A44" s="34">
        <v>35</v>
      </c>
      <c r="B44" s="42" t="s">
        <v>77</v>
      </c>
      <c r="C44" s="36">
        <v>1418.4999999999998</v>
      </c>
      <c r="D44" s="37">
        <v>1529.6000000000001</v>
      </c>
      <c r="E44" s="37">
        <v>107.83221713077198</v>
      </c>
      <c r="F44" s="38">
        <v>111.10000000000036</v>
      </c>
      <c r="G44" s="36">
        <v>1353.3</v>
      </c>
      <c r="H44" s="37">
        <v>1459.4</v>
      </c>
      <c r="I44" s="37">
        <v>107.84009458361044</v>
      </c>
      <c r="J44" s="38">
        <v>106.10000000000014</v>
      </c>
      <c r="K44" s="36">
        <v>54.6</v>
      </c>
      <c r="L44" s="39">
        <v>59.7</v>
      </c>
      <c r="M44" s="37">
        <v>109.34065934065936</v>
      </c>
      <c r="N44" s="38">
        <v>5.1000000000000014</v>
      </c>
      <c r="O44" s="36">
        <v>10.6</v>
      </c>
      <c r="P44" s="37">
        <v>10.5</v>
      </c>
      <c r="Q44" s="40">
        <v>99.056603773584911</v>
      </c>
      <c r="R44" s="38">
        <v>-9.9999999999999645E-2</v>
      </c>
    </row>
    <row r="45" spans="1:18" s="41" customFormat="1" ht="10.9" customHeight="1">
      <c r="A45" s="34">
        <v>36</v>
      </c>
      <c r="B45" s="42" t="s">
        <v>78</v>
      </c>
      <c r="C45" s="36">
        <v>824.69999999999993</v>
      </c>
      <c r="D45" s="37">
        <v>828.9</v>
      </c>
      <c r="E45" s="37">
        <v>100.50927610040014</v>
      </c>
      <c r="F45" s="38">
        <v>4.2000000000000455</v>
      </c>
      <c r="G45" s="36">
        <v>766.9</v>
      </c>
      <c r="H45" s="37">
        <v>762.69999999999993</v>
      </c>
      <c r="I45" s="37">
        <v>99.452340591993732</v>
      </c>
      <c r="J45" s="38">
        <v>-4.2000000000000455</v>
      </c>
      <c r="K45" s="36"/>
      <c r="L45" s="39"/>
      <c r="M45" s="39"/>
      <c r="N45" s="38"/>
      <c r="O45" s="36">
        <v>57.8</v>
      </c>
      <c r="P45" s="37">
        <v>66.2</v>
      </c>
      <c r="Q45" s="40">
        <v>114.53287197231833</v>
      </c>
      <c r="R45" s="38">
        <v>8.4000000000000057</v>
      </c>
    </row>
    <row r="46" spans="1:18" s="41" customFormat="1" ht="10.9" customHeight="1">
      <c r="A46" s="34">
        <v>37</v>
      </c>
      <c r="B46" s="42" t="s">
        <v>79</v>
      </c>
      <c r="C46" s="36">
        <v>1422.7</v>
      </c>
      <c r="D46" s="37">
        <v>1472.9</v>
      </c>
      <c r="E46" s="37">
        <v>103.52850214381107</v>
      </c>
      <c r="F46" s="38">
        <v>50.200000000000045</v>
      </c>
      <c r="G46" s="36">
        <v>99.9</v>
      </c>
      <c r="H46" s="37">
        <v>26.7</v>
      </c>
      <c r="I46" s="37">
        <v>26.726726726726724</v>
      </c>
      <c r="J46" s="38">
        <v>-73.2</v>
      </c>
      <c r="K46" s="36">
        <v>1321.7</v>
      </c>
      <c r="L46" s="39">
        <v>1445</v>
      </c>
      <c r="M46" s="37">
        <v>109.3288946054324</v>
      </c>
      <c r="N46" s="38">
        <v>123.29999999999995</v>
      </c>
      <c r="O46" s="36">
        <v>1.1000000000000001</v>
      </c>
      <c r="P46" s="37">
        <v>1.2</v>
      </c>
      <c r="Q46" s="40">
        <v>109.09090909090908</v>
      </c>
      <c r="R46" s="38">
        <v>9.9999999999999867E-2</v>
      </c>
    </row>
    <row r="47" spans="1:18" s="41" customFormat="1" ht="10.9" customHeight="1">
      <c r="A47" s="34">
        <v>38</v>
      </c>
      <c r="B47" s="42" t="s">
        <v>80</v>
      </c>
      <c r="C47" s="36">
        <v>2153.9</v>
      </c>
      <c r="D47" s="37">
        <v>2124.1</v>
      </c>
      <c r="E47" s="37">
        <v>98.616463159849559</v>
      </c>
      <c r="F47" s="38">
        <v>-29.800000000000182</v>
      </c>
      <c r="G47" s="36">
        <v>1431.8</v>
      </c>
      <c r="H47" s="37">
        <v>1521.3</v>
      </c>
      <c r="I47" s="37">
        <v>106.25087302695908</v>
      </c>
      <c r="J47" s="38">
        <v>89.5</v>
      </c>
      <c r="K47" s="36">
        <v>630.20000000000005</v>
      </c>
      <c r="L47" s="39">
        <v>486.5</v>
      </c>
      <c r="M47" s="37">
        <v>77.197715011107576</v>
      </c>
      <c r="N47" s="38">
        <v>-143.70000000000005</v>
      </c>
      <c r="O47" s="36">
        <v>91.9</v>
      </c>
      <c r="P47" s="37">
        <v>116.3</v>
      </c>
      <c r="Q47" s="40">
        <v>126.55059847660499</v>
      </c>
      <c r="R47" s="38">
        <v>24.399999999999991</v>
      </c>
    </row>
    <row r="48" spans="1:18" s="41" customFormat="1" ht="10.9" customHeight="1">
      <c r="A48" s="34">
        <v>39</v>
      </c>
      <c r="B48" s="42" t="s">
        <v>81</v>
      </c>
      <c r="C48" s="36">
        <v>925.4</v>
      </c>
      <c r="D48" s="37">
        <v>981</v>
      </c>
      <c r="E48" s="37">
        <v>106.0082126647936</v>
      </c>
      <c r="F48" s="38">
        <v>55.600000000000023</v>
      </c>
      <c r="G48" s="36">
        <v>355.2</v>
      </c>
      <c r="H48" s="37">
        <v>363.3</v>
      </c>
      <c r="I48" s="37">
        <v>102.28040540540542</v>
      </c>
      <c r="J48" s="38">
        <v>8.1000000000000227</v>
      </c>
      <c r="K48" s="36">
        <v>184.1</v>
      </c>
      <c r="L48" s="39">
        <v>180.6</v>
      </c>
      <c r="M48" s="37">
        <v>98.098859315589351</v>
      </c>
      <c r="N48" s="38">
        <v>-3.5</v>
      </c>
      <c r="O48" s="36">
        <v>386.1</v>
      </c>
      <c r="P48" s="37">
        <v>437.1</v>
      </c>
      <c r="Q48" s="40">
        <v>113.20901320901319</v>
      </c>
      <c r="R48" s="38">
        <v>51</v>
      </c>
    </row>
    <row r="49" spans="1:18" s="41" customFormat="1" ht="10.9" customHeight="1">
      <c r="A49" s="34">
        <v>40</v>
      </c>
      <c r="B49" s="42" t="s">
        <v>82</v>
      </c>
      <c r="C49" s="36">
        <v>1137.7</v>
      </c>
      <c r="D49" s="37">
        <v>1275.3</v>
      </c>
      <c r="E49" s="37">
        <v>112.09457677770939</v>
      </c>
      <c r="F49" s="38">
        <v>137.59999999999991</v>
      </c>
      <c r="G49" s="36">
        <v>576.29999999999995</v>
      </c>
      <c r="H49" s="37">
        <v>628.79999999999995</v>
      </c>
      <c r="I49" s="37">
        <v>109.10983862571577</v>
      </c>
      <c r="J49" s="38">
        <v>52.5</v>
      </c>
      <c r="K49" s="36">
        <v>292.90000000000003</v>
      </c>
      <c r="L49" s="39">
        <v>294.5</v>
      </c>
      <c r="M49" s="37">
        <v>100.54626152270399</v>
      </c>
      <c r="N49" s="38">
        <v>1.5999999999999659</v>
      </c>
      <c r="O49" s="36">
        <v>268.5</v>
      </c>
      <c r="P49" s="37">
        <v>352</v>
      </c>
      <c r="Q49" s="40">
        <v>131.09869646182494</v>
      </c>
      <c r="R49" s="38">
        <v>83.5</v>
      </c>
    </row>
    <row r="50" spans="1:18" s="41" customFormat="1" ht="10.9" customHeight="1">
      <c r="A50" s="34">
        <v>41</v>
      </c>
      <c r="B50" s="42" t="s">
        <v>83</v>
      </c>
      <c r="C50" s="36">
        <v>1186.5</v>
      </c>
      <c r="D50" s="37">
        <v>1250.4000000000001</v>
      </c>
      <c r="E50" s="37">
        <v>105.38558786346397</v>
      </c>
      <c r="F50" s="38">
        <v>63.900000000000091</v>
      </c>
      <c r="G50" s="36">
        <v>632.9</v>
      </c>
      <c r="H50" s="37">
        <v>638.29999999999995</v>
      </c>
      <c r="I50" s="37">
        <v>100.85321535787644</v>
      </c>
      <c r="J50" s="38">
        <v>5.3999999999999773</v>
      </c>
      <c r="K50" s="36">
        <v>260.60000000000002</v>
      </c>
      <c r="L50" s="39">
        <v>280.10000000000002</v>
      </c>
      <c r="M50" s="37">
        <v>107.4827321565618</v>
      </c>
      <c r="N50" s="38">
        <v>19.5</v>
      </c>
      <c r="O50" s="36">
        <v>293</v>
      </c>
      <c r="P50" s="37">
        <v>332</v>
      </c>
      <c r="Q50" s="40">
        <v>113.31058020477815</v>
      </c>
      <c r="R50" s="38">
        <v>39</v>
      </c>
    </row>
    <row r="51" spans="1:18" s="41" customFormat="1" ht="10.9" customHeight="1">
      <c r="A51" s="34">
        <v>42</v>
      </c>
      <c r="B51" s="42" t="s">
        <v>84</v>
      </c>
      <c r="C51" s="36">
        <v>2773.5</v>
      </c>
      <c r="D51" s="37">
        <v>2798.7000000000003</v>
      </c>
      <c r="E51" s="37">
        <v>100.90859924283397</v>
      </c>
      <c r="F51" s="38">
        <v>25.200000000000273</v>
      </c>
      <c r="G51" s="36">
        <v>1541.5</v>
      </c>
      <c r="H51" s="37">
        <v>1657.7</v>
      </c>
      <c r="I51" s="37">
        <v>107.53811222834901</v>
      </c>
      <c r="J51" s="38">
        <v>116.20000000000005</v>
      </c>
      <c r="K51" s="36">
        <v>1219</v>
      </c>
      <c r="L51" s="39">
        <v>1134.7</v>
      </c>
      <c r="M51" s="37">
        <v>93.084495488105006</v>
      </c>
      <c r="N51" s="38">
        <v>-84.299999999999955</v>
      </c>
      <c r="O51" s="36">
        <v>13</v>
      </c>
      <c r="P51" s="37">
        <v>6.3</v>
      </c>
      <c r="Q51" s="40">
        <v>48.46153846153846</v>
      </c>
      <c r="R51" s="38">
        <v>-6.7</v>
      </c>
    </row>
    <row r="52" spans="1:18" s="41" customFormat="1" ht="10.9" customHeight="1">
      <c r="A52" s="34">
        <v>43</v>
      </c>
      <c r="B52" s="44" t="s">
        <v>85</v>
      </c>
      <c r="C52" s="36">
        <v>687.2</v>
      </c>
      <c r="D52" s="37">
        <v>724.6</v>
      </c>
      <c r="E52" s="37">
        <v>105.44237485448195</v>
      </c>
      <c r="F52" s="38">
        <v>37.399999999999977</v>
      </c>
      <c r="G52" s="36">
        <v>101.2</v>
      </c>
      <c r="H52" s="37">
        <v>175.3</v>
      </c>
      <c r="I52" s="37">
        <v>173.22134387351781</v>
      </c>
      <c r="J52" s="38">
        <v>74.100000000000009</v>
      </c>
      <c r="K52" s="36">
        <v>563</v>
      </c>
      <c r="L52" s="39">
        <v>534.70000000000005</v>
      </c>
      <c r="M52" s="37">
        <v>94.973357015985798</v>
      </c>
      <c r="N52" s="38">
        <v>-28.299999999999955</v>
      </c>
      <c r="O52" s="36">
        <v>23</v>
      </c>
      <c r="P52" s="37">
        <v>14.6</v>
      </c>
      <c r="Q52" s="40">
        <v>63.478260869565219</v>
      </c>
      <c r="R52" s="38">
        <v>-8.4</v>
      </c>
    </row>
    <row r="53" spans="1:18" s="41" customFormat="1" ht="10.9" customHeight="1">
      <c r="A53" s="34">
        <v>44</v>
      </c>
      <c r="B53" s="42" t="s">
        <v>86</v>
      </c>
      <c r="C53" s="36">
        <v>205.4</v>
      </c>
      <c r="D53" s="37">
        <v>211.2</v>
      </c>
      <c r="E53" s="37">
        <v>102.82375851996105</v>
      </c>
      <c r="F53" s="38">
        <v>5.7999999999999829</v>
      </c>
      <c r="G53" s="36">
        <v>205.4</v>
      </c>
      <c r="H53" s="37">
        <v>211.2</v>
      </c>
      <c r="I53" s="37">
        <v>102.82375851996105</v>
      </c>
      <c r="J53" s="38">
        <v>5.7999999999999829</v>
      </c>
      <c r="K53" s="36"/>
      <c r="L53" s="39">
        <v>0</v>
      </c>
      <c r="M53" s="37"/>
      <c r="N53" s="38"/>
      <c r="O53" s="36"/>
      <c r="P53" s="37"/>
      <c r="Q53" s="37"/>
      <c r="R53" s="38"/>
    </row>
    <row r="54" spans="1:18" s="41" customFormat="1" ht="10.9" customHeight="1">
      <c r="A54" s="34">
        <v>45</v>
      </c>
      <c r="B54" s="44" t="s">
        <v>87</v>
      </c>
      <c r="C54" s="36">
        <v>9840</v>
      </c>
      <c r="D54" s="37">
        <v>10548</v>
      </c>
      <c r="E54" s="37">
        <v>107.19512195121952</v>
      </c>
      <c r="F54" s="38">
        <v>708</v>
      </c>
      <c r="G54" s="36">
        <v>7173.4</v>
      </c>
      <c r="H54" s="37">
        <v>9415.6</v>
      </c>
      <c r="I54" s="37">
        <v>131.2571444503304</v>
      </c>
      <c r="J54" s="38">
        <v>2242.2000000000007</v>
      </c>
      <c r="K54" s="36">
        <v>2642.3</v>
      </c>
      <c r="L54" s="39">
        <v>1120.8999999999999</v>
      </c>
      <c r="M54" s="37">
        <v>42.421375316958702</v>
      </c>
      <c r="N54" s="38">
        <v>-1521.4000000000003</v>
      </c>
      <c r="O54" s="36">
        <v>24.3</v>
      </c>
      <c r="P54" s="37">
        <v>11.5</v>
      </c>
      <c r="Q54" s="37">
        <v>47.325102880658434</v>
      </c>
      <c r="R54" s="38">
        <v>-12.8</v>
      </c>
    </row>
    <row r="55" spans="1:18" s="41" customFormat="1" ht="10.9" customHeight="1">
      <c r="A55" s="34">
        <v>46</v>
      </c>
      <c r="B55" s="42" t="s">
        <v>88</v>
      </c>
      <c r="C55" s="36">
        <v>5411.4</v>
      </c>
      <c r="D55" s="37">
        <v>4252</v>
      </c>
      <c r="E55" s="37">
        <v>78.574860479727988</v>
      </c>
      <c r="F55" s="38">
        <v>-1159.3999999999996</v>
      </c>
      <c r="G55" s="36">
        <v>4751.3</v>
      </c>
      <c r="H55" s="37">
        <v>3942.6</v>
      </c>
      <c r="I55" s="37">
        <v>82.979395112916464</v>
      </c>
      <c r="J55" s="38">
        <v>-808.70000000000027</v>
      </c>
      <c r="K55" s="36">
        <v>643.20000000000005</v>
      </c>
      <c r="L55" s="39">
        <v>289.5</v>
      </c>
      <c r="M55" s="37">
        <v>45.009328358208947</v>
      </c>
      <c r="N55" s="38">
        <v>-353.70000000000005</v>
      </c>
      <c r="O55" s="36">
        <v>16.900000000000002</v>
      </c>
      <c r="P55" s="37">
        <v>19.899999999999999</v>
      </c>
      <c r="Q55" s="37">
        <v>117.7514792899408</v>
      </c>
      <c r="R55" s="38">
        <v>2.9999999999999964</v>
      </c>
    </row>
    <row r="56" spans="1:18" s="41" customFormat="1" ht="10.9" customHeight="1">
      <c r="A56" s="34">
        <v>47</v>
      </c>
      <c r="B56" s="42" t="s">
        <v>89</v>
      </c>
      <c r="C56" s="36">
        <v>1481.6000000000001</v>
      </c>
      <c r="D56" s="37">
        <v>890.5</v>
      </c>
      <c r="E56" s="37">
        <v>60.103941684665216</v>
      </c>
      <c r="F56" s="38">
        <v>-591.10000000000014</v>
      </c>
      <c r="G56" s="36">
        <v>968.90000000000009</v>
      </c>
      <c r="H56" s="37">
        <v>822.4</v>
      </c>
      <c r="I56" s="37">
        <v>84.879760553204648</v>
      </c>
      <c r="J56" s="38">
        <v>-146.50000000000011</v>
      </c>
      <c r="K56" s="36">
        <v>509.5</v>
      </c>
      <c r="L56" s="39">
        <v>64.599999999999994</v>
      </c>
      <c r="M56" s="37">
        <v>12.679097154072618</v>
      </c>
      <c r="N56" s="38">
        <v>-444.9</v>
      </c>
      <c r="O56" s="36">
        <v>3.2</v>
      </c>
      <c r="P56" s="37">
        <v>3.5</v>
      </c>
      <c r="Q56" s="37">
        <v>109.375</v>
      </c>
      <c r="R56" s="38">
        <v>0.29999999999999982</v>
      </c>
    </row>
    <row r="57" spans="1:18" s="41" customFormat="1" ht="10.9" customHeight="1">
      <c r="A57" s="34">
        <v>48</v>
      </c>
      <c r="B57" s="42" t="s">
        <v>90</v>
      </c>
      <c r="C57" s="36">
        <v>661.40000000000009</v>
      </c>
      <c r="D57" s="37">
        <v>467.20000000000005</v>
      </c>
      <c r="E57" s="37">
        <v>70.638040520108859</v>
      </c>
      <c r="F57" s="38">
        <v>-194.20000000000005</v>
      </c>
      <c r="G57" s="36">
        <v>525</v>
      </c>
      <c r="H57" s="37">
        <v>431.3</v>
      </c>
      <c r="I57" s="37">
        <v>82.152380952380952</v>
      </c>
      <c r="J57" s="38">
        <v>-93.699999999999989</v>
      </c>
      <c r="K57" s="36">
        <v>131.19999999999999</v>
      </c>
      <c r="L57" s="39">
        <v>30.1</v>
      </c>
      <c r="M57" s="37">
        <v>22.94207317073171</v>
      </c>
      <c r="N57" s="38">
        <v>-101.1</v>
      </c>
      <c r="O57" s="36">
        <v>5.2</v>
      </c>
      <c r="P57" s="37">
        <v>5.8</v>
      </c>
      <c r="Q57" s="37">
        <v>111.53846153846155</v>
      </c>
      <c r="R57" s="38">
        <v>0.59999999999999964</v>
      </c>
    </row>
    <row r="58" spans="1:18" s="41" customFormat="1" ht="10.9" customHeight="1">
      <c r="A58" s="34">
        <v>49</v>
      </c>
      <c r="B58" s="42" t="s">
        <v>91</v>
      </c>
      <c r="C58" s="36">
        <v>698.4</v>
      </c>
      <c r="D58" s="37">
        <v>570.79999999999995</v>
      </c>
      <c r="E58" s="37">
        <v>81.72966781214204</v>
      </c>
      <c r="F58" s="38">
        <v>-127.60000000000002</v>
      </c>
      <c r="G58" s="36">
        <v>640.5</v>
      </c>
      <c r="H58" s="37">
        <v>509.2</v>
      </c>
      <c r="I58" s="37">
        <v>79.500390320062451</v>
      </c>
      <c r="J58" s="38">
        <v>-131.30000000000001</v>
      </c>
      <c r="K58" s="36">
        <v>33.299999999999997</v>
      </c>
      <c r="L58" s="39">
        <v>39.799999999999997</v>
      </c>
      <c r="M58" s="37">
        <v>119.51951951951952</v>
      </c>
      <c r="N58" s="38">
        <v>6.5</v>
      </c>
      <c r="O58" s="36">
        <v>24.599999999999998</v>
      </c>
      <c r="P58" s="37">
        <v>21.8</v>
      </c>
      <c r="Q58" s="37">
        <v>88.617886178861809</v>
      </c>
      <c r="R58" s="38">
        <v>-2.7999999999999972</v>
      </c>
    </row>
    <row r="59" spans="1:18" s="41" customFormat="1" ht="10.9" customHeight="1">
      <c r="A59" s="34">
        <v>50</v>
      </c>
      <c r="B59" s="42" t="s">
        <v>92</v>
      </c>
      <c r="C59" s="36">
        <v>764.7</v>
      </c>
      <c r="D59" s="37">
        <v>605.69999999999993</v>
      </c>
      <c r="E59" s="37">
        <v>79.207532365633568</v>
      </c>
      <c r="F59" s="38">
        <v>-159.00000000000011</v>
      </c>
      <c r="G59" s="36">
        <v>678.5</v>
      </c>
      <c r="H59" s="37">
        <v>561.79999999999995</v>
      </c>
      <c r="I59" s="37">
        <v>82.800294767870298</v>
      </c>
      <c r="J59" s="38">
        <v>-116.70000000000005</v>
      </c>
      <c r="K59" s="36">
        <v>84.6</v>
      </c>
      <c r="L59" s="39">
        <v>42.3</v>
      </c>
      <c r="M59" s="37">
        <v>50</v>
      </c>
      <c r="N59" s="38">
        <v>-42.3</v>
      </c>
      <c r="O59" s="36">
        <v>1.6</v>
      </c>
      <c r="P59" s="37">
        <v>1.6</v>
      </c>
      <c r="Q59" s="37">
        <v>100</v>
      </c>
      <c r="R59" s="38">
        <v>0</v>
      </c>
    </row>
    <row r="60" spans="1:18" s="41" customFormat="1" ht="10.9" customHeight="1">
      <c r="A60" s="34">
        <v>51</v>
      </c>
      <c r="B60" s="42" t="s">
        <v>93</v>
      </c>
      <c r="C60" s="36">
        <v>724.7</v>
      </c>
      <c r="D60" s="37">
        <v>556.80000000000007</v>
      </c>
      <c r="E60" s="37">
        <v>76.83179246584794</v>
      </c>
      <c r="F60" s="38">
        <v>-167.89999999999998</v>
      </c>
      <c r="G60" s="36">
        <v>671.2</v>
      </c>
      <c r="H60" s="37">
        <v>496.2</v>
      </c>
      <c r="I60" s="37">
        <v>73.927294398092954</v>
      </c>
      <c r="J60" s="38">
        <v>-175.00000000000006</v>
      </c>
      <c r="K60" s="36">
        <v>49.400000000000006</v>
      </c>
      <c r="L60" s="39">
        <v>55.4</v>
      </c>
      <c r="M60" s="37">
        <v>112.14574898785423</v>
      </c>
      <c r="N60" s="38">
        <v>5.9999999999999929</v>
      </c>
      <c r="O60" s="36">
        <v>4.0999999999999996</v>
      </c>
      <c r="P60" s="37">
        <v>5.2</v>
      </c>
      <c r="Q60" s="37">
        <v>126.82926829268295</v>
      </c>
      <c r="R60" s="38">
        <v>1.1000000000000005</v>
      </c>
    </row>
    <row r="61" spans="1:18" s="41" customFormat="1" ht="10.9" customHeight="1">
      <c r="A61" s="34">
        <v>52</v>
      </c>
      <c r="B61" s="42" t="s">
        <v>94</v>
      </c>
      <c r="C61" s="36">
        <v>701.90000000000009</v>
      </c>
      <c r="D61" s="37">
        <v>477.7</v>
      </c>
      <c r="E61" s="37">
        <v>68.058127938452756</v>
      </c>
      <c r="F61" s="38">
        <v>-224.2000000000001</v>
      </c>
      <c r="G61" s="36">
        <v>672.6</v>
      </c>
      <c r="H61" s="37">
        <v>445.5</v>
      </c>
      <c r="I61" s="37">
        <v>66.235504014272976</v>
      </c>
      <c r="J61" s="38">
        <v>-227.10000000000002</v>
      </c>
      <c r="K61" s="36">
        <v>26.599999999999998</v>
      </c>
      <c r="L61" s="39">
        <v>25.4</v>
      </c>
      <c r="M61" s="37">
        <v>95.488721804511272</v>
      </c>
      <c r="N61" s="38">
        <v>-1.1999999999999993</v>
      </c>
      <c r="O61" s="36">
        <v>2.7</v>
      </c>
      <c r="P61" s="37">
        <v>6.8</v>
      </c>
      <c r="Q61" s="37" t="s">
        <v>95</v>
      </c>
      <c r="R61" s="38">
        <v>4.0999999999999996</v>
      </c>
    </row>
    <row r="62" spans="1:18" s="41" customFormat="1" ht="10.9" customHeight="1">
      <c r="A62" s="34">
        <v>53</v>
      </c>
      <c r="B62" s="42" t="s">
        <v>96</v>
      </c>
      <c r="C62" s="36">
        <v>612.9</v>
      </c>
      <c r="D62" s="37">
        <v>476.8</v>
      </c>
      <c r="E62" s="37">
        <v>77.794093653124492</v>
      </c>
      <c r="F62" s="38">
        <v>-136.09999999999997</v>
      </c>
      <c r="G62" s="36">
        <v>532</v>
      </c>
      <c r="H62" s="37">
        <v>450.6</v>
      </c>
      <c r="I62" s="37">
        <v>84.699248120300751</v>
      </c>
      <c r="J62" s="38">
        <v>-81.399999999999977</v>
      </c>
      <c r="K62" s="36">
        <v>79.3</v>
      </c>
      <c r="L62" s="39">
        <v>24</v>
      </c>
      <c r="M62" s="37">
        <v>30.264817150063049</v>
      </c>
      <c r="N62" s="38">
        <v>-55.3</v>
      </c>
      <c r="O62" s="36">
        <v>1.6</v>
      </c>
      <c r="P62" s="37">
        <v>2.2000000000000002</v>
      </c>
      <c r="Q62" s="37">
        <v>137.5</v>
      </c>
      <c r="R62" s="38">
        <v>0.60000000000000009</v>
      </c>
    </row>
    <row r="63" spans="1:18" s="41" customFormat="1" ht="10.9" customHeight="1">
      <c r="A63" s="34">
        <v>54</v>
      </c>
      <c r="B63" s="42" t="s">
        <v>97</v>
      </c>
      <c r="C63" s="36">
        <v>641.4</v>
      </c>
      <c r="D63" s="37">
        <v>500.90000000000003</v>
      </c>
      <c r="E63" s="37">
        <v>78.094792641097612</v>
      </c>
      <c r="F63" s="38">
        <v>-140.49999999999994</v>
      </c>
      <c r="G63" s="36">
        <v>605.9</v>
      </c>
      <c r="H63" s="37">
        <v>460.6</v>
      </c>
      <c r="I63" s="37">
        <v>76.019145073444477</v>
      </c>
      <c r="J63" s="38">
        <v>-145.29999999999995</v>
      </c>
      <c r="K63" s="36">
        <v>32.799999999999997</v>
      </c>
      <c r="L63" s="39">
        <v>35</v>
      </c>
      <c r="M63" s="37">
        <v>106.70731707317074</v>
      </c>
      <c r="N63" s="38">
        <v>2.2000000000000028</v>
      </c>
      <c r="O63" s="36">
        <v>2.7</v>
      </c>
      <c r="P63" s="37">
        <v>5.3</v>
      </c>
      <c r="Q63" s="37">
        <v>196.29629629629628</v>
      </c>
      <c r="R63" s="38">
        <v>2.5999999999999996</v>
      </c>
    </row>
    <row r="64" spans="1:18" s="41" customFormat="1" ht="10.9" customHeight="1">
      <c r="A64" s="34">
        <v>55</v>
      </c>
      <c r="B64" s="42" t="s">
        <v>98</v>
      </c>
      <c r="C64" s="36">
        <v>514.40000000000009</v>
      </c>
      <c r="D64" s="37">
        <v>439</v>
      </c>
      <c r="E64" s="37">
        <v>85.342146189735601</v>
      </c>
      <c r="F64" s="38">
        <v>-75.400000000000091</v>
      </c>
      <c r="G64" s="36">
        <v>482.6</v>
      </c>
      <c r="H64" s="37">
        <v>405</v>
      </c>
      <c r="I64" s="37">
        <v>83.920430998756729</v>
      </c>
      <c r="J64" s="38">
        <v>-77.600000000000023</v>
      </c>
      <c r="K64" s="36">
        <v>26.8</v>
      </c>
      <c r="L64" s="39">
        <v>27.7</v>
      </c>
      <c r="M64" s="37">
        <v>103.35820895522387</v>
      </c>
      <c r="N64" s="38">
        <v>0.89999999999999858</v>
      </c>
      <c r="O64" s="36">
        <v>5</v>
      </c>
      <c r="P64" s="37">
        <v>6.3</v>
      </c>
      <c r="Q64" s="37">
        <v>126</v>
      </c>
      <c r="R64" s="38">
        <v>1.2999999999999998</v>
      </c>
    </row>
    <row r="65" spans="1:19" s="41" customFormat="1" ht="10.9" customHeight="1">
      <c r="A65" s="34">
        <v>56</v>
      </c>
      <c r="B65" s="42" t="s">
        <v>99</v>
      </c>
      <c r="C65" s="36">
        <v>882.00000000000011</v>
      </c>
      <c r="D65" s="37">
        <v>718.30000000000007</v>
      </c>
      <c r="E65" s="37">
        <v>81.439909297052154</v>
      </c>
      <c r="F65" s="38">
        <v>-163.70000000000005</v>
      </c>
      <c r="G65" s="36">
        <v>761.10000000000014</v>
      </c>
      <c r="H65" s="37">
        <v>679.1</v>
      </c>
      <c r="I65" s="37">
        <v>89.226120089344349</v>
      </c>
      <c r="J65" s="38">
        <v>-82.000000000000114</v>
      </c>
      <c r="K65" s="36">
        <v>120.1</v>
      </c>
      <c r="L65" s="39">
        <v>36.1</v>
      </c>
      <c r="M65" s="37">
        <v>30.058284762697756</v>
      </c>
      <c r="N65" s="38">
        <v>-84</v>
      </c>
      <c r="O65" s="36">
        <v>0.8</v>
      </c>
      <c r="P65" s="37">
        <v>3.1</v>
      </c>
      <c r="Q65" s="37" t="s">
        <v>100</v>
      </c>
      <c r="R65" s="38">
        <v>2.2999999999999998</v>
      </c>
    </row>
    <row r="66" spans="1:19" s="49" customFormat="1" ht="10.9" customHeight="1">
      <c r="A66" s="34">
        <v>57</v>
      </c>
      <c r="B66" s="45" t="s">
        <v>101</v>
      </c>
      <c r="C66" s="46">
        <v>74263.199999999953</v>
      </c>
      <c r="D66" s="47">
        <v>75540.299999999988</v>
      </c>
      <c r="E66" s="47">
        <v>101.71969427657311</v>
      </c>
      <c r="F66" s="48">
        <v>1277.1000000000008</v>
      </c>
      <c r="G66" s="46">
        <v>43107.700000000004</v>
      </c>
      <c r="H66" s="47">
        <v>44281.5</v>
      </c>
      <c r="I66" s="47">
        <v>102.72294740846762</v>
      </c>
      <c r="J66" s="48">
        <v>1173.8000000000002</v>
      </c>
      <c r="K66" s="46">
        <v>28645.4</v>
      </c>
      <c r="L66" s="47">
        <v>28219.699999999993</v>
      </c>
      <c r="M66" s="47">
        <v>98.513897519322441</v>
      </c>
      <c r="N66" s="48">
        <v>-425.70000000000095</v>
      </c>
      <c r="O66" s="46">
        <v>2510.0999999999995</v>
      </c>
      <c r="P66" s="47">
        <v>3039.1000000000008</v>
      </c>
      <c r="Q66" s="47">
        <v>121.07485757539547</v>
      </c>
      <c r="R66" s="48">
        <v>529</v>
      </c>
    </row>
    <row r="67" spans="1:19" s="41" customFormat="1" ht="10.5">
      <c r="A67" s="34">
        <v>58</v>
      </c>
      <c r="B67" s="50" t="s">
        <v>102</v>
      </c>
      <c r="C67" s="46">
        <v>5812.7</v>
      </c>
      <c r="D67" s="47">
        <v>5877</v>
      </c>
      <c r="E67" s="47">
        <v>101.10619849639582</v>
      </c>
      <c r="F67" s="48">
        <v>64.300000000000182</v>
      </c>
      <c r="G67" s="46">
        <v>5812.7</v>
      </c>
      <c r="H67" s="47">
        <v>5877</v>
      </c>
      <c r="I67" s="47">
        <v>101.10619849639582</v>
      </c>
      <c r="J67" s="48">
        <v>64.300000000000182</v>
      </c>
      <c r="K67" s="36"/>
      <c r="L67" s="39"/>
      <c r="M67" s="37"/>
      <c r="N67" s="38"/>
      <c r="O67" s="51"/>
      <c r="P67" s="39"/>
      <c r="Q67" s="39"/>
      <c r="R67" s="43"/>
      <c r="S67" s="52"/>
    </row>
    <row r="68" spans="1:19" s="41" customFormat="1" ht="10.5">
      <c r="A68" s="34">
        <v>59</v>
      </c>
      <c r="B68" s="53" t="s">
        <v>103</v>
      </c>
      <c r="C68" s="36">
        <v>154</v>
      </c>
      <c r="D68" s="37">
        <v>342.7</v>
      </c>
      <c r="E68" s="54" t="s">
        <v>104</v>
      </c>
      <c r="F68" s="38">
        <v>188.7</v>
      </c>
      <c r="G68" s="36">
        <v>154</v>
      </c>
      <c r="H68" s="37">
        <v>342.7</v>
      </c>
      <c r="I68" s="54" t="s">
        <v>104</v>
      </c>
      <c r="J68" s="38">
        <v>188.7</v>
      </c>
      <c r="K68" s="36"/>
      <c r="L68" s="39"/>
      <c r="M68" s="37"/>
      <c r="N68" s="38"/>
      <c r="O68" s="51"/>
      <c r="P68" s="39"/>
      <c r="Q68" s="39"/>
      <c r="R68" s="43"/>
      <c r="S68" s="52"/>
    </row>
    <row r="69" spans="1:19" s="41" customFormat="1" ht="10.5">
      <c r="A69" s="34">
        <v>60</v>
      </c>
      <c r="B69" s="53" t="s">
        <v>105</v>
      </c>
      <c r="C69" s="36">
        <v>654</v>
      </c>
      <c r="D69" s="37">
        <v>705.8</v>
      </c>
      <c r="E69" s="37">
        <v>107.92048929663606</v>
      </c>
      <c r="F69" s="38">
        <v>51.799999999999955</v>
      </c>
      <c r="G69" s="36">
        <v>654</v>
      </c>
      <c r="H69" s="37">
        <v>705.8</v>
      </c>
      <c r="I69" s="37">
        <v>107.92048929663606</v>
      </c>
      <c r="J69" s="38">
        <v>51.799999999999955</v>
      </c>
      <c r="K69" s="36"/>
      <c r="L69" s="39"/>
      <c r="M69" s="37"/>
      <c r="N69" s="38"/>
      <c r="O69" s="51"/>
      <c r="P69" s="39"/>
      <c r="Q69" s="39"/>
      <c r="R69" s="43"/>
      <c r="S69" s="52"/>
    </row>
    <row r="70" spans="1:19" s="41" customFormat="1" ht="10.5">
      <c r="A70" s="34">
        <v>61</v>
      </c>
      <c r="B70" s="53" t="s">
        <v>106</v>
      </c>
      <c r="C70" s="36">
        <v>1815.2</v>
      </c>
      <c r="D70" s="37">
        <v>1849.8</v>
      </c>
      <c r="E70" s="37">
        <v>101.90612604671661</v>
      </c>
      <c r="F70" s="38">
        <v>34.599999999999909</v>
      </c>
      <c r="G70" s="36">
        <v>1815.2</v>
      </c>
      <c r="H70" s="37">
        <v>1849.8</v>
      </c>
      <c r="I70" s="37">
        <v>101.90612604671661</v>
      </c>
      <c r="J70" s="38">
        <v>34.599999999999909</v>
      </c>
      <c r="K70" s="36"/>
      <c r="L70" s="39"/>
      <c r="M70" s="37"/>
      <c r="N70" s="38"/>
      <c r="O70" s="51"/>
      <c r="P70" s="39"/>
      <c r="Q70" s="39"/>
      <c r="R70" s="43"/>
      <c r="S70" s="52"/>
    </row>
    <row r="71" spans="1:19" s="41" customFormat="1" ht="10.5">
      <c r="A71" s="34">
        <v>62</v>
      </c>
      <c r="B71" s="53" t="s">
        <v>107</v>
      </c>
      <c r="C71" s="36">
        <v>596.5</v>
      </c>
      <c r="D71" s="37">
        <v>760.3</v>
      </c>
      <c r="E71" s="37">
        <v>127.4601844090528</v>
      </c>
      <c r="F71" s="38">
        <v>163.79999999999995</v>
      </c>
      <c r="G71" s="36">
        <v>596.5</v>
      </c>
      <c r="H71" s="37">
        <v>760.3</v>
      </c>
      <c r="I71" s="37">
        <v>127.4601844090528</v>
      </c>
      <c r="J71" s="38">
        <v>163.79999999999995</v>
      </c>
      <c r="K71" s="36"/>
      <c r="L71" s="39"/>
      <c r="M71" s="37"/>
      <c r="N71" s="38"/>
      <c r="O71" s="51"/>
      <c r="P71" s="39"/>
      <c r="Q71" s="39"/>
      <c r="R71" s="43"/>
      <c r="S71" s="52"/>
    </row>
    <row r="72" spans="1:19" s="41" customFormat="1" ht="10.5">
      <c r="A72" s="34">
        <v>63</v>
      </c>
      <c r="B72" s="53" t="s">
        <v>108</v>
      </c>
      <c r="C72" s="36">
        <v>117</v>
      </c>
      <c r="D72" s="37">
        <v>147.5</v>
      </c>
      <c r="E72" s="37">
        <v>126.06837606837607</v>
      </c>
      <c r="F72" s="38">
        <v>30.5</v>
      </c>
      <c r="G72" s="36">
        <v>117</v>
      </c>
      <c r="H72" s="37">
        <v>147.5</v>
      </c>
      <c r="I72" s="37">
        <v>126.06837606837607</v>
      </c>
      <c r="J72" s="38">
        <v>30.5</v>
      </c>
      <c r="K72" s="36"/>
      <c r="L72" s="39"/>
      <c r="M72" s="37"/>
      <c r="N72" s="38"/>
      <c r="O72" s="51"/>
      <c r="P72" s="39"/>
      <c r="Q72" s="39"/>
      <c r="R72" s="43"/>
      <c r="S72" s="52"/>
    </row>
    <row r="73" spans="1:19" s="41" customFormat="1" ht="10.5">
      <c r="A73" s="34">
        <v>64</v>
      </c>
      <c r="B73" s="53" t="s">
        <v>109</v>
      </c>
      <c r="C73" s="36">
        <v>150.4</v>
      </c>
      <c r="D73" s="37">
        <v>158</v>
      </c>
      <c r="E73" s="37">
        <v>105.05319148936169</v>
      </c>
      <c r="F73" s="38">
        <v>7.5999999999999943</v>
      </c>
      <c r="G73" s="36">
        <v>150.4</v>
      </c>
      <c r="H73" s="37">
        <v>158</v>
      </c>
      <c r="I73" s="37">
        <v>105.05319148936169</v>
      </c>
      <c r="J73" s="38">
        <v>7.5999999999999943</v>
      </c>
      <c r="K73" s="36"/>
      <c r="L73" s="39"/>
      <c r="M73" s="37"/>
      <c r="N73" s="38"/>
      <c r="O73" s="51"/>
      <c r="P73" s="39"/>
      <c r="Q73" s="39"/>
      <c r="R73" s="43"/>
      <c r="S73" s="52"/>
    </row>
    <row r="74" spans="1:19" s="41" customFormat="1" ht="10.5">
      <c r="A74" s="34">
        <v>65</v>
      </c>
      <c r="B74" s="53" t="s">
        <v>110</v>
      </c>
      <c r="C74" s="36">
        <v>130.9</v>
      </c>
      <c r="D74" s="37">
        <v>333</v>
      </c>
      <c r="E74" s="54" t="s">
        <v>95</v>
      </c>
      <c r="F74" s="38">
        <v>202.1</v>
      </c>
      <c r="G74" s="36">
        <v>130.9</v>
      </c>
      <c r="H74" s="37">
        <v>333</v>
      </c>
      <c r="I74" s="54" t="s">
        <v>95</v>
      </c>
      <c r="J74" s="38">
        <v>202.1</v>
      </c>
      <c r="K74" s="36"/>
      <c r="L74" s="39"/>
      <c r="M74" s="37"/>
      <c r="N74" s="38"/>
      <c r="O74" s="51"/>
      <c r="P74" s="39"/>
      <c r="Q74" s="39"/>
      <c r="R74" s="43"/>
      <c r="S74" s="52"/>
    </row>
    <row r="75" spans="1:19" s="41" customFormat="1" ht="10.5">
      <c r="A75" s="34">
        <v>66</v>
      </c>
      <c r="B75" s="53" t="s">
        <v>111</v>
      </c>
      <c r="C75" s="36">
        <v>86</v>
      </c>
      <c r="D75" s="37">
        <v>84</v>
      </c>
      <c r="E75" s="37">
        <v>97.674418604651152</v>
      </c>
      <c r="F75" s="38">
        <v>-2</v>
      </c>
      <c r="G75" s="36">
        <v>86</v>
      </c>
      <c r="H75" s="37">
        <v>84</v>
      </c>
      <c r="I75" s="37">
        <v>97.674418604651152</v>
      </c>
      <c r="J75" s="38">
        <v>-2</v>
      </c>
      <c r="K75" s="36"/>
      <c r="L75" s="39"/>
      <c r="M75" s="37"/>
      <c r="N75" s="38"/>
      <c r="O75" s="51"/>
      <c r="P75" s="39"/>
      <c r="Q75" s="39"/>
      <c r="R75" s="43"/>
      <c r="S75" s="52"/>
    </row>
    <row r="76" spans="1:19" s="41" customFormat="1" ht="10.5">
      <c r="A76" s="34">
        <v>67</v>
      </c>
      <c r="B76" s="53" t="s">
        <v>112</v>
      </c>
      <c r="C76" s="36">
        <v>2108.6999999999998</v>
      </c>
      <c r="D76" s="37">
        <v>1495.9</v>
      </c>
      <c r="E76" s="37">
        <v>70.939441361976591</v>
      </c>
      <c r="F76" s="38">
        <v>-612.79999999999973</v>
      </c>
      <c r="G76" s="36">
        <v>2108.6999999999998</v>
      </c>
      <c r="H76" s="37">
        <v>1495.9</v>
      </c>
      <c r="I76" s="37">
        <v>70.939441361976591</v>
      </c>
      <c r="J76" s="38">
        <v>-612.79999999999973</v>
      </c>
      <c r="K76" s="36"/>
      <c r="L76" s="39"/>
      <c r="M76" s="37"/>
      <c r="N76" s="38"/>
      <c r="O76" s="51"/>
      <c r="P76" s="39"/>
      <c r="Q76" s="39"/>
      <c r="R76" s="43"/>
      <c r="S76" s="52"/>
    </row>
    <row r="77" spans="1:19" s="41" customFormat="1" ht="10.5">
      <c r="A77" s="34">
        <v>68</v>
      </c>
      <c r="B77" s="55" t="s">
        <v>113</v>
      </c>
      <c r="C77" s="36">
        <v>769.3</v>
      </c>
      <c r="D77" s="37">
        <v>818.3</v>
      </c>
      <c r="E77" s="37">
        <v>106.36942675159236</v>
      </c>
      <c r="F77" s="38">
        <v>49</v>
      </c>
      <c r="G77" s="36"/>
      <c r="H77" s="37"/>
      <c r="I77" s="37"/>
      <c r="J77" s="38"/>
      <c r="K77" s="36">
        <v>769.3</v>
      </c>
      <c r="L77" s="39">
        <v>818.3</v>
      </c>
      <c r="M77" s="37">
        <v>106.36942675159236</v>
      </c>
      <c r="N77" s="38">
        <v>49</v>
      </c>
      <c r="O77" s="51"/>
      <c r="P77" s="39"/>
      <c r="Q77" s="39"/>
      <c r="R77" s="43"/>
      <c r="S77" s="52"/>
    </row>
    <row r="78" spans="1:19" s="41" customFormat="1" ht="21">
      <c r="A78" s="34">
        <v>69</v>
      </c>
      <c r="B78" s="56" t="s">
        <v>114</v>
      </c>
      <c r="C78" s="36">
        <v>134.9</v>
      </c>
      <c r="D78" s="37">
        <v>139.69999999999999</v>
      </c>
      <c r="E78" s="37">
        <v>103.55819125277984</v>
      </c>
      <c r="F78" s="38">
        <v>4.7999999999999829</v>
      </c>
      <c r="G78" s="36"/>
      <c r="H78" s="37"/>
      <c r="I78" s="37"/>
      <c r="J78" s="38"/>
      <c r="K78" s="36">
        <v>134.9</v>
      </c>
      <c r="L78" s="39">
        <v>139.69999999999999</v>
      </c>
      <c r="M78" s="37">
        <v>103.55819125277984</v>
      </c>
      <c r="N78" s="38">
        <v>4.7999999999999829</v>
      </c>
      <c r="O78" s="51"/>
      <c r="P78" s="39"/>
      <c r="Q78" s="39"/>
      <c r="R78" s="43"/>
      <c r="S78" s="52"/>
    </row>
    <row r="79" spans="1:19" s="41" customFormat="1" ht="10.5">
      <c r="A79" s="34">
        <v>70</v>
      </c>
      <c r="B79" s="55" t="s">
        <v>115</v>
      </c>
      <c r="C79" s="36">
        <v>4525.5</v>
      </c>
      <c r="D79" s="37">
        <v>7199.8</v>
      </c>
      <c r="E79" s="37">
        <v>159.09402275991604</v>
      </c>
      <c r="F79" s="38">
        <v>2674.3</v>
      </c>
      <c r="G79" s="36">
        <v>4525.5</v>
      </c>
      <c r="H79" s="37">
        <v>7199.8</v>
      </c>
      <c r="I79" s="37">
        <v>159.09402275991604</v>
      </c>
      <c r="J79" s="38">
        <v>2674.3</v>
      </c>
      <c r="K79" s="36"/>
      <c r="L79" s="39"/>
      <c r="M79" s="37"/>
      <c r="N79" s="38"/>
      <c r="O79" s="51"/>
      <c r="P79" s="39"/>
      <c r="Q79" s="39"/>
      <c r="R79" s="43"/>
      <c r="S79" s="52"/>
    </row>
    <row r="80" spans="1:19" s="41" customFormat="1" ht="10.5">
      <c r="A80" s="34">
        <v>71</v>
      </c>
      <c r="B80" s="55" t="s">
        <v>116</v>
      </c>
      <c r="C80" s="36">
        <v>2004</v>
      </c>
      <c r="D80" s="37">
        <v>563.70000000000005</v>
      </c>
      <c r="E80" s="37">
        <v>28.128742514970064</v>
      </c>
      <c r="F80" s="38">
        <v>-1440.3</v>
      </c>
      <c r="G80" s="36">
        <v>2004</v>
      </c>
      <c r="H80" s="37">
        <v>563.70000000000005</v>
      </c>
      <c r="I80" s="37">
        <v>28.128742514970064</v>
      </c>
      <c r="J80" s="38">
        <v>-1440.3</v>
      </c>
      <c r="K80" s="36"/>
      <c r="L80" s="39"/>
      <c r="M80" s="37"/>
      <c r="N80" s="38"/>
      <c r="O80" s="51"/>
      <c r="P80" s="39"/>
      <c r="Q80" s="39"/>
      <c r="R80" s="43"/>
      <c r="S80" s="52"/>
    </row>
    <row r="81" spans="1:19" s="41" customFormat="1" ht="10.5">
      <c r="A81" s="34">
        <v>72</v>
      </c>
      <c r="B81" s="55" t="s">
        <v>117</v>
      </c>
      <c r="C81" s="36">
        <v>1016</v>
      </c>
      <c r="D81" s="37">
        <v>0</v>
      </c>
      <c r="E81" s="37">
        <v>0</v>
      </c>
      <c r="F81" s="38">
        <v>-1016</v>
      </c>
      <c r="G81" s="36"/>
      <c r="H81" s="37"/>
      <c r="I81" s="37"/>
      <c r="J81" s="38"/>
      <c r="K81" s="36">
        <v>1016</v>
      </c>
      <c r="L81" s="39">
        <v>0</v>
      </c>
      <c r="M81" s="37"/>
      <c r="N81" s="38">
        <v>-1016</v>
      </c>
      <c r="O81" s="51"/>
      <c r="P81" s="39"/>
      <c r="Q81" s="39"/>
      <c r="R81" s="43"/>
      <c r="S81" s="52"/>
    </row>
    <row r="82" spans="1:19" s="41" customFormat="1" ht="10.5">
      <c r="A82" s="34">
        <v>73</v>
      </c>
      <c r="B82" s="55" t="s">
        <v>118</v>
      </c>
      <c r="C82" s="36">
        <v>1807.4</v>
      </c>
      <c r="D82" s="37">
        <v>499.4</v>
      </c>
      <c r="E82" s="37">
        <v>27.630850946110431</v>
      </c>
      <c r="F82" s="38">
        <v>-1308</v>
      </c>
      <c r="G82" s="36"/>
      <c r="H82" s="37"/>
      <c r="I82" s="37"/>
      <c r="J82" s="38"/>
      <c r="K82" s="36">
        <v>1807.4</v>
      </c>
      <c r="L82" s="39">
        <v>499.4</v>
      </c>
      <c r="M82" s="37">
        <v>27.630850946110431</v>
      </c>
      <c r="N82" s="38">
        <v>-1308</v>
      </c>
      <c r="O82" s="51"/>
      <c r="P82" s="39"/>
      <c r="Q82" s="39"/>
      <c r="R82" s="43"/>
      <c r="S82" s="52"/>
    </row>
    <row r="83" spans="1:19" s="41" customFormat="1" ht="10.5">
      <c r="A83" s="34">
        <v>74</v>
      </c>
      <c r="B83" s="55" t="s">
        <v>119</v>
      </c>
      <c r="C83" s="36">
        <v>38.1</v>
      </c>
      <c r="D83" s="37">
        <v>16.5</v>
      </c>
      <c r="E83" s="37">
        <v>43.30708661417323</v>
      </c>
      <c r="F83" s="38">
        <v>-21.6</v>
      </c>
      <c r="G83" s="36"/>
      <c r="H83" s="37"/>
      <c r="I83" s="37"/>
      <c r="J83" s="38"/>
      <c r="K83" s="36">
        <v>38.1</v>
      </c>
      <c r="L83" s="39">
        <v>16.5</v>
      </c>
      <c r="M83" s="37">
        <v>43.30708661417323</v>
      </c>
      <c r="N83" s="38">
        <v>-21.6</v>
      </c>
      <c r="O83" s="51"/>
      <c r="P83" s="39"/>
      <c r="Q83" s="39"/>
      <c r="R83" s="43"/>
      <c r="S83" s="52"/>
    </row>
    <row r="84" spans="1:19" s="41" customFormat="1" ht="10.5">
      <c r="A84" s="34">
        <v>75</v>
      </c>
      <c r="B84" s="55" t="s">
        <v>120</v>
      </c>
      <c r="C84" s="36"/>
      <c r="D84" s="37">
        <v>315</v>
      </c>
      <c r="E84" s="37"/>
      <c r="F84" s="38">
        <v>315</v>
      </c>
      <c r="G84" s="36"/>
      <c r="H84" s="37"/>
      <c r="I84" s="37"/>
      <c r="J84" s="38"/>
      <c r="K84" s="36"/>
      <c r="L84" s="39">
        <v>315</v>
      </c>
      <c r="M84" s="37"/>
      <c r="N84" s="38">
        <v>315</v>
      </c>
      <c r="O84" s="51"/>
      <c r="P84" s="39"/>
      <c r="Q84" s="39"/>
      <c r="R84" s="43"/>
      <c r="S84" s="52"/>
    </row>
    <row r="85" spans="1:19" s="41" customFormat="1" ht="10.5">
      <c r="A85" s="34">
        <v>76</v>
      </c>
      <c r="B85" s="55" t="s">
        <v>121</v>
      </c>
      <c r="C85" s="36">
        <v>1157.2</v>
      </c>
      <c r="D85" s="37">
        <v>1410</v>
      </c>
      <c r="E85" s="37">
        <v>121.84583477359143</v>
      </c>
      <c r="F85" s="38">
        <v>252.79999999999995</v>
      </c>
      <c r="G85" s="36" t="s">
        <v>45</v>
      </c>
      <c r="H85" s="37"/>
      <c r="I85" s="37"/>
      <c r="J85" s="38"/>
      <c r="K85" s="36">
        <v>1157.2</v>
      </c>
      <c r="L85" s="39">
        <v>1410</v>
      </c>
      <c r="M85" s="37">
        <v>121.84583477359143</v>
      </c>
      <c r="N85" s="38">
        <v>252.79999999999995</v>
      </c>
      <c r="O85" s="51"/>
      <c r="P85" s="39"/>
      <c r="Q85" s="39"/>
      <c r="R85" s="43"/>
      <c r="S85" s="52"/>
    </row>
    <row r="86" spans="1:19" s="41" customFormat="1" ht="10.5">
      <c r="A86" s="34">
        <v>77</v>
      </c>
      <c r="B86" s="55" t="s">
        <v>122</v>
      </c>
      <c r="C86" s="36">
        <v>4819</v>
      </c>
      <c r="D86" s="37">
        <v>1000.0000000000001</v>
      </c>
      <c r="E86" s="37">
        <v>20.751193193608636</v>
      </c>
      <c r="F86" s="38">
        <v>-3819</v>
      </c>
      <c r="G86" s="36"/>
      <c r="H86" s="37"/>
      <c r="I86" s="37"/>
      <c r="J86" s="38"/>
      <c r="K86" s="36">
        <v>4819</v>
      </c>
      <c r="L86" s="39">
        <v>1000.0000000000001</v>
      </c>
      <c r="M86" s="37">
        <v>20.751193193608636</v>
      </c>
      <c r="N86" s="38">
        <v>-3819</v>
      </c>
      <c r="O86" s="51"/>
      <c r="P86" s="39"/>
      <c r="Q86" s="39"/>
      <c r="R86" s="43"/>
      <c r="S86" s="52"/>
    </row>
    <row r="87" spans="1:19" s="41" customFormat="1" ht="21">
      <c r="A87" s="34">
        <v>78</v>
      </c>
      <c r="B87" s="56" t="s">
        <v>123</v>
      </c>
      <c r="C87" s="36">
        <v>2995.6</v>
      </c>
      <c r="D87" s="37">
        <v>2845.7</v>
      </c>
      <c r="E87" s="37">
        <v>94.995994124716248</v>
      </c>
      <c r="F87" s="38">
        <v>-149.90000000000009</v>
      </c>
      <c r="G87" s="36"/>
      <c r="H87" s="37"/>
      <c r="I87" s="37"/>
      <c r="J87" s="38"/>
      <c r="K87" s="36">
        <v>2995.6</v>
      </c>
      <c r="L87" s="39">
        <v>2845.7</v>
      </c>
      <c r="M87" s="37">
        <v>94.995994124716248</v>
      </c>
      <c r="N87" s="38">
        <v>-149.90000000000009</v>
      </c>
      <c r="O87" s="51"/>
      <c r="P87" s="39"/>
      <c r="Q87" s="39"/>
      <c r="R87" s="43"/>
      <c r="S87" s="52"/>
    </row>
    <row r="88" spans="1:19" s="41" customFormat="1" ht="10.5">
      <c r="A88" s="34">
        <v>79</v>
      </c>
      <c r="B88" s="55" t="s">
        <v>124</v>
      </c>
      <c r="C88" s="36">
        <v>1713</v>
      </c>
      <c r="D88" s="37">
        <v>1700</v>
      </c>
      <c r="E88" s="37">
        <v>99.241097489783996</v>
      </c>
      <c r="F88" s="38">
        <v>-13</v>
      </c>
      <c r="G88" s="36">
        <v>1713</v>
      </c>
      <c r="H88" s="37">
        <v>1700</v>
      </c>
      <c r="I88" s="37">
        <v>99.241097489783996</v>
      </c>
      <c r="J88" s="38">
        <v>-13</v>
      </c>
      <c r="K88" s="36"/>
      <c r="L88" s="39"/>
      <c r="M88" s="37"/>
      <c r="N88" s="38"/>
      <c r="O88" s="51"/>
      <c r="P88" s="39"/>
      <c r="Q88" s="39"/>
      <c r="R88" s="43"/>
      <c r="S88" s="52"/>
    </row>
    <row r="89" spans="1:19" s="41" customFormat="1" ht="10.5">
      <c r="A89" s="34">
        <v>80</v>
      </c>
      <c r="B89" s="55" t="s">
        <v>125</v>
      </c>
      <c r="C89" s="36">
        <v>764</v>
      </c>
      <c r="D89" s="37">
        <v>781.2</v>
      </c>
      <c r="E89" s="37">
        <v>102.25130890052357</v>
      </c>
      <c r="F89" s="38">
        <v>17.200000000000045</v>
      </c>
      <c r="G89" s="36">
        <v>764</v>
      </c>
      <c r="H89" s="37">
        <v>781.2</v>
      </c>
      <c r="I89" s="37">
        <v>102.25130890052357</v>
      </c>
      <c r="J89" s="38">
        <v>17.200000000000045</v>
      </c>
      <c r="K89" s="36"/>
      <c r="L89" s="39"/>
      <c r="M89" s="37"/>
      <c r="N89" s="38"/>
      <c r="O89" s="51"/>
      <c r="P89" s="39"/>
      <c r="Q89" s="39"/>
      <c r="R89" s="43"/>
      <c r="S89" s="52"/>
    </row>
    <row r="90" spans="1:19" s="41" customFormat="1" ht="42">
      <c r="A90" s="34">
        <v>81</v>
      </c>
      <c r="B90" s="56" t="s">
        <v>126</v>
      </c>
      <c r="C90" s="36">
        <v>360</v>
      </c>
      <c r="D90" s="37">
        <v>360</v>
      </c>
      <c r="E90" s="37">
        <v>100</v>
      </c>
      <c r="F90" s="38">
        <v>0</v>
      </c>
      <c r="G90" s="36"/>
      <c r="H90" s="37"/>
      <c r="I90" s="37"/>
      <c r="J90" s="38"/>
      <c r="K90" s="36">
        <v>360</v>
      </c>
      <c r="L90" s="39">
        <v>360</v>
      </c>
      <c r="M90" s="37">
        <v>100</v>
      </c>
      <c r="N90" s="38">
        <v>0</v>
      </c>
      <c r="O90" s="51"/>
      <c r="P90" s="39"/>
      <c r="Q90" s="39"/>
      <c r="R90" s="43"/>
      <c r="S90" s="52"/>
    </row>
    <row r="91" spans="1:19" s="49" customFormat="1" thickBot="1">
      <c r="A91" s="57">
        <v>82</v>
      </c>
      <c r="B91" s="58" t="s">
        <v>127</v>
      </c>
      <c r="C91" s="59">
        <v>102179.90000000001</v>
      </c>
      <c r="D91" s="60">
        <v>99066.599999999991</v>
      </c>
      <c r="E91" s="60">
        <v>96.953118959795404</v>
      </c>
      <c r="F91" s="61">
        <v>-3113.3000000000175</v>
      </c>
      <c r="G91" s="59">
        <v>57926.899999999987</v>
      </c>
      <c r="H91" s="60">
        <v>60403.199999999997</v>
      </c>
      <c r="I91" s="60">
        <v>104.27487056963174</v>
      </c>
      <c r="J91" s="61">
        <v>2476.3000000000102</v>
      </c>
      <c r="K91" s="59">
        <v>41742.900000000016</v>
      </c>
      <c r="L91" s="62">
        <v>35624.299999999988</v>
      </c>
      <c r="M91" s="60">
        <v>85.342177951220393</v>
      </c>
      <c r="N91" s="61">
        <v>-6118.6000000000276</v>
      </c>
      <c r="O91" s="59">
        <v>2510.0999999999995</v>
      </c>
      <c r="P91" s="60">
        <v>3039.1000000000008</v>
      </c>
      <c r="Q91" s="60">
        <v>121.07485757539547</v>
      </c>
      <c r="R91" s="61">
        <v>529.00000000000136</v>
      </c>
      <c r="S91" s="63"/>
    </row>
    <row r="92" spans="1:19" ht="13.15" customHeight="1">
      <c r="B92" s="64"/>
      <c r="C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</row>
    <row r="93" spans="1:19" ht="13.15" customHeight="1">
      <c r="B93" s="64"/>
      <c r="C93" s="65"/>
      <c r="D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</row>
    <row r="94" spans="1:19" ht="13.15" customHeight="1">
      <c r="B94" s="64"/>
      <c r="C94" s="65"/>
      <c r="D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</row>
    <row r="95" spans="1:19" ht="13.15" customHeight="1">
      <c r="B95" s="64"/>
      <c r="C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</row>
  </sheetData>
  <mergeCells count="19">
    <mergeCell ref="P1:R1"/>
    <mergeCell ref="A2:R2"/>
    <mergeCell ref="Q3:R3"/>
    <mergeCell ref="C4:F5"/>
    <mergeCell ref="G4:J5"/>
    <mergeCell ref="K4:N5"/>
    <mergeCell ref="O4:R5"/>
    <mergeCell ref="Q6:R7"/>
    <mergeCell ref="C6:C8"/>
    <mergeCell ref="D6:D8"/>
    <mergeCell ref="E6:F7"/>
    <mergeCell ref="G6:G8"/>
    <mergeCell ref="H6:H8"/>
    <mergeCell ref="I6:J7"/>
    <mergeCell ref="K6:K8"/>
    <mergeCell ref="L6:L8"/>
    <mergeCell ref="M6:N7"/>
    <mergeCell ref="O6:O8"/>
    <mergeCell ref="P6:P8"/>
  </mergeCells>
  <pageMargins left="0.70866141732283472" right="0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8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  <vt:lpstr>'1'!Print_Titles</vt:lpstr>
      <vt:lpstr>'2'!Print_Titles</vt:lpstr>
      <vt:lpstr>'3'!Print_Titles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</dc:creator>
  <cp:lastModifiedBy>Steponas Navajauskas</cp:lastModifiedBy>
  <cp:lastPrinted>2024-02-06T12:45:02Z</cp:lastPrinted>
  <dcterms:created xsi:type="dcterms:W3CDTF">2015-06-05T18:19:34Z</dcterms:created>
  <dcterms:modified xsi:type="dcterms:W3CDTF">2024-02-07T08:33:42Z</dcterms:modified>
</cp:coreProperties>
</file>