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\Desktop\47 POSĖDIS\SP\TS\"/>
    </mc:Choice>
  </mc:AlternateContent>
  <bookViews>
    <workbookView xWindow="0" yWindow="0" windowWidth="19200" windowHeight="7248" tabRatio="897"/>
  </bookViews>
  <sheets>
    <sheet name="1 pr" sheetId="75" r:id="rId1"/>
    <sheet name="10 pr" sheetId="79" r:id="rId2"/>
  </sheets>
  <definedNames>
    <definedName name="_xlnm.Print_Area" localSheetId="0">'1 pr'!$A$1:$C$100</definedName>
    <definedName name="_xlnm.Print_Area" localSheetId="1">'10 pr'!$A$1:$F$79</definedName>
    <definedName name="_xlnm.Print_Titles" localSheetId="0">'1 pr'!$7:$7</definedName>
    <definedName name="_xlnm.Print_Titles" localSheetId="1">'10 pr'!$9:$9</definedName>
  </definedNames>
  <calcPr calcId="152511"/>
  <fileRecoveryPr autoRecover="0"/>
</workbook>
</file>

<file path=xl/calcChain.xml><?xml version="1.0" encoding="utf-8"?>
<calcChain xmlns="http://schemas.openxmlformats.org/spreadsheetml/2006/main">
  <c r="F72" i="79" l="1"/>
  <c r="F71" i="79" s="1"/>
  <c r="E72" i="79"/>
  <c r="E71" i="79" s="1"/>
  <c r="F18" i="79"/>
  <c r="F17" i="79" s="1"/>
  <c r="E18" i="79"/>
  <c r="E17" i="79" s="1"/>
  <c r="F52" i="79"/>
  <c r="E52" i="79"/>
  <c r="F20" i="79"/>
  <c r="E20" i="79"/>
  <c r="F69" i="79" l="1"/>
  <c r="F68" i="79" s="1"/>
  <c r="E69" i="79"/>
  <c r="E68" i="79" s="1"/>
  <c r="C57" i="75"/>
  <c r="F75" i="79" l="1"/>
  <c r="F74" i="79" s="1"/>
  <c r="E75" i="79"/>
  <c r="E74" i="79" s="1"/>
  <c r="F66" i="79"/>
  <c r="F65" i="79" s="1"/>
  <c r="E66" i="79"/>
  <c r="E65" i="79" s="1"/>
  <c r="F63" i="79"/>
  <c r="E63" i="79"/>
  <c r="F57" i="79"/>
  <c r="E57" i="79"/>
  <c r="F55" i="79"/>
  <c r="E55" i="79"/>
  <c r="F53" i="79"/>
  <c r="E53" i="79"/>
  <c r="F51" i="79"/>
  <c r="E51" i="79"/>
  <c r="F49" i="79"/>
  <c r="E49" i="79"/>
  <c r="F47" i="79"/>
  <c r="E47" i="79"/>
  <c r="F45" i="79"/>
  <c r="E45" i="79"/>
  <c r="F43" i="79"/>
  <c r="E43" i="79"/>
  <c r="F41" i="79"/>
  <c r="E41" i="79"/>
  <c r="F39" i="79"/>
  <c r="E39" i="79"/>
  <c r="F15" i="79"/>
  <c r="F14" i="79" s="1"/>
  <c r="E15" i="79"/>
  <c r="E14" i="79" s="1"/>
  <c r="F11" i="79"/>
  <c r="E11" i="79"/>
  <c r="C95" i="75"/>
  <c r="C88" i="75" s="1"/>
  <c r="C86" i="75"/>
  <c r="C82" i="75"/>
  <c r="C78" i="75"/>
  <c r="C74" i="75"/>
  <c r="C69" i="75"/>
  <c r="C63" i="75"/>
  <c r="C49" i="75" s="1"/>
  <c r="C47" i="75"/>
  <c r="C46" i="75"/>
  <c r="C22" i="75"/>
  <c r="C20" i="75"/>
  <c r="C19" i="75"/>
  <c r="C15" i="75"/>
  <c r="C11" i="75"/>
  <c r="E10" i="79" l="1"/>
  <c r="F10" i="79"/>
  <c r="C8" i="75"/>
  <c r="C18" i="75"/>
  <c r="F62" i="79"/>
  <c r="E62" i="79"/>
  <c r="E38" i="79"/>
  <c r="F38" i="79"/>
  <c r="F77" i="79" s="1"/>
  <c r="C68" i="75"/>
  <c r="C21" i="75"/>
  <c r="E77" i="79" l="1"/>
  <c r="C17" i="75"/>
  <c r="C85" i="75" s="1"/>
  <c r="C87" i="75" s="1"/>
  <c r="C98" i="75" s="1"/>
</calcChain>
</file>

<file path=xl/sharedStrings.xml><?xml version="1.0" encoding="utf-8"?>
<sst xmlns="http://schemas.openxmlformats.org/spreadsheetml/2006/main" count="289" uniqueCount="249">
  <si>
    <t>Eil. Nr.</t>
  </si>
  <si>
    <t>Kėdainių bendruomenės socialinis centras</t>
  </si>
  <si>
    <t>Dotnuvos slaugos namai</t>
  </si>
  <si>
    <t xml:space="preserve">Kėdainių rajono savivaldybės administracija </t>
  </si>
  <si>
    <t>Josvainių socialinis ir ugdymo centras</t>
  </si>
  <si>
    <t>Asignavimų valdytojas</t>
  </si>
  <si>
    <t>Iš viso</t>
  </si>
  <si>
    <t>2</t>
  </si>
  <si>
    <t>Iš viso asignavimų</t>
  </si>
  <si>
    <t>03</t>
  </si>
  <si>
    <t>SOCIALINĖS APSAUGOS PLĖTOJIMAS</t>
  </si>
  <si>
    <t>10.04.01.01</t>
  </si>
  <si>
    <t>iš jų darbo užmokesčiui</t>
  </si>
  <si>
    <t>09</t>
  </si>
  <si>
    <t xml:space="preserve"> ŽEMĖS ŪKIO PLĖTRA IR MELIORACIJA</t>
  </si>
  <si>
    <t>11.1</t>
  </si>
  <si>
    <t>11.2</t>
  </si>
  <si>
    <t>Kėdainių r. Krakių Mikalojaus Katkaus gimnazija</t>
  </si>
  <si>
    <t>Kėdainių rajono savivaldybės Mikalojaus Daukšos viešoji biblioteka</t>
  </si>
  <si>
    <t>Funkcijos kodas</t>
  </si>
  <si>
    <t>01</t>
  </si>
  <si>
    <t>ŠVIETIMAS IR UGDYMAS</t>
  </si>
  <si>
    <t>09.01.01.01</t>
  </si>
  <si>
    <t>09.02.02.01</t>
  </si>
  <si>
    <t>09.02.01.01</t>
  </si>
  <si>
    <t>10.01.02.02
10.07.01.01
10.09.01.01</t>
  </si>
  <si>
    <t>10.02.01.02</t>
  </si>
  <si>
    <t>05</t>
  </si>
  <si>
    <t>KULTŪROS VEIKLOS PLĖTRA</t>
  </si>
  <si>
    <t>08.02.01.08</t>
  </si>
  <si>
    <t>08.02.01.01</t>
  </si>
  <si>
    <t>07</t>
  </si>
  <si>
    <t>INFRASTRUKTŪROS OBJEKTŲ  PRIEŽIŪRA IR PLĖTRA</t>
  </si>
  <si>
    <t>08</t>
  </si>
  <si>
    <t>APLINKOS APSAUGA</t>
  </si>
  <si>
    <t xml:space="preserve">10.02.01.02 </t>
  </si>
  <si>
    <t xml:space="preserve">                                                                                         ___________________________</t>
  </si>
  <si>
    <t>Eil.   Nr.</t>
  </si>
  <si>
    <t>Kėdainių Juozo Paukštelio progimnazija</t>
  </si>
  <si>
    <t>(tūkst. Eur)</t>
  </si>
  <si>
    <t>Kėdainių r. Akademijos gimnazija</t>
  </si>
  <si>
    <t>Kėdainių r. Josvainių gimnazija</t>
  </si>
  <si>
    <t>Kėdainių r. Labūnavos pagrindinė mokykla</t>
  </si>
  <si>
    <t>Kėdainių r. Šėtos  gimnazija</t>
  </si>
  <si>
    <t>05.06.01.01</t>
  </si>
  <si>
    <t>Kėdainių pagalbos šeimai centras</t>
  </si>
  <si>
    <t>Kėdainių lopšelis-darželis „Pasaka“</t>
  </si>
  <si>
    <t>Kėdainių lopšelis-darželis „Puriena“</t>
  </si>
  <si>
    <t>Kėdainių lopšelis-darželis „Varpelis“</t>
  </si>
  <si>
    <t>Kėdainių lopšelis-darželis „Vyturėlis“</t>
  </si>
  <si>
    <t>Kėdainių lopšelis-darželis „Žilvitis“</t>
  </si>
  <si>
    <t>Lietuvos sporto universiteto Kėdainių „Aušros“ progimnazija</t>
  </si>
  <si>
    <t>Kėdainių „Ryto“ progimnazija</t>
  </si>
  <si>
    <t>Kėdainių „Atžalyno“ gimnazija</t>
  </si>
  <si>
    <t>Kėdainių lopšelis-darželis „Aviliukas“</t>
  </si>
  <si>
    <t>15.1</t>
  </si>
  <si>
    <t>Mokesčiai už valstybinius gamtos išteklius</t>
  </si>
  <si>
    <t>Kėdainių švietimo pagalbos tarnyba</t>
  </si>
  <si>
    <t xml:space="preserve">09.02.01.01   </t>
  </si>
  <si>
    <t>03.1</t>
  </si>
  <si>
    <t>03.2</t>
  </si>
  <si>
    <t>03.3</t>
  </si>
  <si>
    <t>03.4</t>
  </si>
  <si>
    <t>03.5</t>
  </si>
  <si>
    <t>09.1</t>
  </si>
  <si>
    <t>Šėtos socialinis ir ugdymo centras</t>
  </si>
  <si>
    <t>13.1</t>
  </si>
  <si>
    <t>01.1</t>
  </si>
  <si>
    <t>01.2</t>
  </si>
  <si>
    <t xml:space="preserve">                                                 1 priedas</t>
  </si>
  <si>
    <t xml:space="preserve">             Pajamų pavadinimas</t>
  </si>
  <si>
    <t>Suma (tūkst. Eur)</t>
  </si>
  <si>
    <t xml:space="preserve">Gyventojų pajamų mokestis </t>
  </si>
  <si>
    <t>Žemės mokestis</t>
  </si>
  <si>
    <t>Paveldimo turto mokestis</t>
  </si>
  <si>
    <t>Nekilnojamojo turto mokestis</t>
  </si>
  <si>
    <t>Mokestis už aplinkos teršimą</t>
  </si>
  <si>
    <t>Dotacija savivaldybėms iš Europos Sąjungos, kitos tarptautinės finansinės paramos ir bendrojo finansavimo lėšų einamiesiems tikslams</t>
  </si>
  <si>
    <t>Dotacija savivaldybėms iš Europos Sąjungos, kitos tarptautinės finansinės paramos ir bendrojo finansavimo lėšų turtui įsigyti</t>
  </si>
  <si>
    <t xml:space="preserve">     dalyvauti rengiant ir vykdant mobilizaciją</t>
  </si>
  <si>
    <t xml:space="preserve">     valstybinės kalbos vartojimo ir taisyklingumo kontrolei</t>
  </si>
  <si>
    <t xml:space="preserve">     socialinėms išmokoms ir kompensacijoms skaičiuoti ir mokėti </t>
  </si>
  <si>
    <t xml:space="preserve">     socialinei paramai mokiniams </t>
  </si>
  <si>
    <t xml:space="preserve">     socialinėms paslaugoms</t>
  </si>
  <si>
    <t xml:space="preserve">     jaunimo teisių apsaugai</t>
  </si>
  <si>
    <t xml:space="preserve">     būsto nuomos ar išperkamosios būsto nuomos mokesčių dalies kompensacijoms</t>
  </si>
  <si>
    <t xml:space="preserve">     civilinės būklės aktams registruoti</t>
  </si>
  <si>
    <t xml:space="preserve">     gyventojų registrui tvarkyti ir duomenims valstybės registrams teikti</t>
  </si>
  <si>
    <t xml:space="preserve">     civilinei saugai</t>
  </si>
  <si>
    <t xml:space="preserve">     priešgaisrinei saugai</t>
  </si>
  <si>
    <t xml:space="preserve">     žemės ūkio funkcijoms atlikti</t>
  </si>
  <si>
    <t xml:space="preserve">     melioracijai</t>
  </si>
  <si>
    <t xml:space="preserve">     savivaldybėms priskirtiems archyviniems dokumentams tvarkyti</t>
  </si>
  <si>
    <t xml:space="preserve">     neveiksnių asmenų būklės peržiūrėjimui</t>
  </si>
  <si>
    <t>Kita tikslinė dotacija, iš jos:</t>
  </si>
  <si>
    <t xml:space="preserve">     mokyklos specialiųjų ugdymosi poreikių turintiems mokiniams</t>
  </si>
  <si>
    <t>Kitos dotacijos, iš jų:</t>
  </si>
  <si>
    <t>Dividendai</t>
  </si>
  <si>
    <t xml:space="preserve">Nuomos mokestis už valstybinę žemę ir valstybinio vidaus  vandenų fondo vandens telkinius  </t>
  </si>
  <si>
    <t>Mokesčiai už medžiojamųjų gyvūnų išteklius</t>
  </si>
  <si>
    <t>Pajamos už prekes ir paslaugas</t>
  </si>
  <si>
    <t>Pajamos už ilgalaikio ir trumpalaikio materialiojo turto nuomą</t>
  </si>
  <si>
    <t xml:space="preserve">Įmokos už išlaikymą švietimo, socialinės apsaugos ir kitose  įstaigose </t>
  </si>
  <si>
    <t>Valstybės rinkliava</t>
  </si>
  <si>
    <t>Vietinė rinkliava</t>
  </si>
  <si>
    <t>Pajamos iš baudų ir konfiskacijos</t>
  </si>
  <si>
    <t>Materialiojo ir nematerialiojo turto realizavimo pajamos</t>
  </si>
  <si>
    <t>FINANSINIŲ ĮSIPAREIGOJIMŲ PRISIĖMIMO (SKOLINIMOSI) PAJAMOS</t>
  </si>
  <si>
    <t xml:space="preserve">Biudžeto apyvartos </t>
  </si>
  <si>
    <t>Prekių ir paslaugų</t>
  </si>
  <si>
    <t>Ilgalaikio ir trumpalaikio materialiojo turto nuomos</t>
  </si>
  <si>
    <t>Įmokų už išlaikymą švietimo, socialinės apsaugos ir kitose įstaigose</t>
  </si>
  <si>
    <t xml:space="preserve">Aplinkos apsaugos rėmimo programos apyvartos </t>
  </si>
  <si>
    <t>Pajamų už vietinę rinkliavą</t>
  </si>
  <si>
    <t>Pajamų už parduotą turtą</t>
  </si>
  <si>
    <t>Dotacija savivaldybėms iš Europos Sąjungos, kitos tarptautinės finansinės paramos ir bendrojo finansavimo lėšų turtui įsigyti iš jų:</t>
  </si>
  <si>
    <t>IŠ VISO (34+35)</t>
  </si>
  <si>
    <t>________________________________________________</t>
  </si>
  <si>
    <t xml:space="preserve">                                                                 Kėdainių rajono savivaldybės tarybos</t>
  </si>
  <si>
    <t>16.1</t>
  </si>
  <si>
    <t>Progra- mos kodas</t>
  </si>
  <si>
    <t>10 priedas</t>
  </si>
  <si>
    <t xml:space="preserve"> </t>
  </si>
  <si>
    <t xml:space="preserve"> MOKESČIAI (2+3+4+8)</t>
  </si>
  <si>
    <t>Gyventojų pajamų mokestis, mokamas už pajamas, gautas iš veiklos, kuria verčiamasi turint verslo liudijimą</t>
  </si>
  <si>
    <t>Turto mokesčiai (5+6+7)</t>
  </si>
  <si>
    <t>Prekių ir paslaugų mokesčiai (9)</t>
  </si>
  <si>
    <t>DOTACIJOS (11+12+16)</t>
  </si>
  <si>
    <t>Dotacija savivaldybėms iš Europos Sąjungos, kitos tarptautinės finansinės paramos ir bendrojo finansavimo lėšų (11.1+11.2 )</t>
  </si>
  <si>
    <t>Speciali tikslinė dotacija (13+14+15), iš jos:</t>
  </si>
  <si>
    <t>Valstybinėms (perduotoms savivaldybėms) funkcijoms atlikti, iš jos: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</si>
  <si>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</si>
  <si>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</si>
  <si>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</si>
  <si>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</si>
  <si>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</si>
  <si>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</si>
  <si>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</si>
  <si>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</si>
  <si>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</si>
  <si>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</si>
  <si>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</si>
  <si>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</si>
  <si>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</si>
  <si>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</si>
  <si>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</si>
  <si>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</si>
  <si>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</si>
  <si>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</si>
  <si>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</si>
  <si>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</si>
  <si>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 xml:space="preserve">     sveikos gyvensenos plėtojimui ir stiprinimui, visuomenės sveikatos stebėsenai</t>
  </si>
  <si>
    <t>13.22</t>
  </si>
  <si>
    <t>13.23</t>
  </si>
  <si>
    <t>Ugdymo reikmėms finansuoti</t>
  </si>
  <si>
    <t>KITOS PAJAMOS (18+23+27+30+31+32)</t>
  </si>
  <si>
    <t>Turto pajamos (19+20+21+22)</t>
  </si>
  <si>
    <t>Pajamos už prekes ir paslaugas (24+25+26)</t>
  </si>
  <si>
    <t>Rinkliavos (28+29 )</t>
  </si>
  <si>
    <t xml:space="preserve">                                       IŠ VISO PAJAMŲ IR DOTACIJŲ (1+10+17)</t>
  </si>
  <si>
    <t>IŠ VISO (33+34)</t>
  </si>
  <si>
    <t>03.6</t>
  </si>
  <si>
    <t xml:space="preserve">2023 METŲ VALSTYBĖS BIUDŽETO SPECIALIOS TIKSLINĖS DOTACIJOS SAVIVALDYBĖS BIUDŽETUI KITI ASIGNAVIMAI </t>
  </si>
  <si>
    <t xml:space="preserve">          KĖDAINIŲ RAJONO SAVIVALDYBĖS 2023 METŲ BIUDŽETO PAJAMOS</t>
  </si>
  <si>
    <t xml:space="preserve">Kita dotacija kompleksinėms paslaugoms šeimai organizuoti 2023 metais </t>
  </si>
  <si>
    <t>2022 METŲ NEPANAUDOTOS BIUDŽETO PAJAMOS, IŠ JŲ:</t>
  </si>
  <si>
    <t>31.1</t>
  </si>
  <si>
    <t>10.</t>
  </si>
  <si>
    <t xml:space="preserve">     užimtumo didinimo programoms įgyvendinti</t>
  </si>
  <si>
    <t xml:space="preserve">   pirminei valstybės garantuojamai teisinei pagalbai teikti</t>
  </si>
  <si>
    <t xml:space="preserve">     gyvenamosios vietos deklaravimo duomenų ir gyvenamosios vietos nedeklaravusių asmenų apskaitos duomenims tvarkyti</t>
  </si>
  <si>
    <t xml:space="preserve">     erdvinių duomenų rinkiniui tvarkyti</t>
  </si>
  <si>
    <t xml:space="preserve">     duomenų teikimas suteiktos valstybės pagalbos registrui</t>
  </si>
  <si>
    <t xml:space="preserve">     psichosocialinės pagalbos ir savižudžių prevencijos priemonių įgyvendinimui</t>
  </si>
  <si>
    <t xml:space="preserve">     koordinuotai teikiamų paslaugų vaikams nuo gimimo iki 18 metų (turintiems didelių ir labai didelių specialiųjų ugdymosi poreikių − iki 21 metų) ir vaiko atstovams koordinavimui</t>
  </si>
  <si>
    <t>03.7</t>
  </si>
  <si>
    <t>16.2</t>
  </si>
  <si>
    <t>16.3</t>
  </si>
  <si>
    <t xml:space="preserve">      valstybės biudžeto lėšos, skirtos 2023 metais socialinės reabilitacijos paslaugų neįgaliesiems teikimo bendruomenėje organizuoti, teikti ir administruoti</t>
  </si>
  <si>
    <t>Kita dotacija 2023 metais socialinės reabilitacijos paslaugų neįgaliesiems teikimo bendruomenėje organizuoti, teikti ir administruoti</t>
  </si>
  <si>
    <t>Kita dotacija 2023 m. akredituotai vaikų dienos socialinei priežiūrai organizuoti, teikti ir administruot</t>
  </si>
  <si>
    <t>04.05.01.02</t>
  </si>
  <si>
    <t>05.1</t>
  </si>
  <si>
    <t>Kita dotacija savivaldybės viešajai bibliotekai dokumentams 2022 metais įsigyti</t>
  </si>
  <si>
    <t xml:space="preserve">  savivaldybės viešajai bibliotekai dokumentams 2023 m. įsigyti</t>
  </si>
  <si>
    <t xml:space="preserve">     valstybės biudžeto lėšos, skirtos 2023 m. apmokėti būstų nuomai iš fizinių ar juridinių asmenų</t>
  </si>
  <si>
    <t xml:space="preserve">     valstybės biudžeto lėšos, skirtos 2023 m. asmeninei pagalbai teikti ir administruoti</t>
  </si>
  <si>
    <t xml:space="preserve">     valstybės biudžeto lėšos, skirtos vykdyti Nevėžio upės vientisumo atkūrimą, nugriaunant neeksploatuojamus hidroelektrinės statinius ir techninės priežiūros paslaugas </t>
  </si>
  <si>
    <t>16.4</t>
  </si>
  <si>
    <t>16.5</t>
  </si>
  <si>
    <t>16.6</t>
  </si>
  <si>
    <t>16.7</t>
  </si>
  <si>
    <t>08.1</t>
  </si>
  <si>
    <t xml:space="preserve">Kita dotacija  vykdyti Nevėžio upės vientisumo atkūrimą, nugriaunant neeksploatuojamus hidroelektrinės statinius ir techninės priežiūros paslaugas </t>
  </si>
  <si>
    <t>Kita dotacija 2023 metais asmeninei pagalbai teikti ir administruoti</t>
  </si>
  <si>
    <t>Kita dotacija 2023 m. apmokėti būstų nuomai iš fizinių ar juridinių asmenų</t>
  </si>
  <si>
    <t>prioritetinės ir neprioritetinės infrastruktūros įmokos</t>
  </si>
  <si>
    <t>Kitos neišvardytos pajamos, iš jų:</t>
  </si>
  <si>
    <t>16.8</t>
  </si>
  <si>
    <t xml:space="preserve">  valstybės biudžeto lėšos, skirtos 2023 m. akredituotai vaikų dienos socialinei priežiūrai organizuoti, teikti ir administruoti</t>
  </si>
  <si>
    <t xml:space="preserve">  valstybės biudžeto lėšos kompleksinėms paslaugoms šeimai organizuoti 2023 metais </t>
  </si>
  <si>
    <t xml:space="preserve">    valstybės biudžeto lėšos, skirtos savivaldybės administracijai vienkartinėms išmokoms įsikurti gyvenamojoje vietoje savivaldybės teritorijoje ir (ar) mėnesinėms kompensacijoms atlyginimui švietimo teikėjui už vaiko, ugdymo pagal ikimokyklinio ir priešmokyklinio ugdymo programą išlaidoms</t>
  </si>
  <si>
    <t>Kita dotacija  vienkartinėms išmokoms įsikurti gyvenamojoje vietoje savivaldybės teritorijoje ir (ar) mėnesinėms kompensacijoms atlyginimui švietimo teikėjui už vaiko, ugdymo pagal ikimokyklinio ir priešmokyklinio ugdymo programą išlaidoms</t>
  </si>
  <si>
    <t>Kita dotacija už būsto suteikimą užsieniečiams, pasitraukusiems iš Ukrainos dėl Rusijos federacijos karinės agresijos, finansuoti</t>
  </si>
  <si>
    <t>16.9</t>
  </si>
  <si>
    <t xml:space="preserve">     kompensuoti išlaidas už būsto suteikimą užsieniečiams, pasitraukusiems iš Ukrainos dėl Rusijos federacijos karinės agresijos</t>
  </si>
  <si>
    <t xml:space="preserve">    valstybės biudžeto lėšos, skirtos neformaliajam vaikų švietimui </t>
  </si>
  <si>
    <t>16.10</t>
  </si>
  <si>
    <t>Kita dotacija neformaliajam vaikų švietimui</t>
  </si>
  <si>
    <t xml:space="preserve"> 09.05.01.03</t>
  </si>
  <si>
    <t>Kėdainių rajono savivaldybės administracija</t>
  </si>
  <si>
    <t xml:space="preserve"> 09.05.01.01</t>
  </si>
  <si>
    <t xml:space="preserve">     valstybės biudžeto lėšos, skirtos savivaldybės administracijai  mokėti 20 proc. bazinės socialinės išmokos (BSĮ) neįgaliesiems</t>
  </si>
  <si>
    <t>Kita dotacija savivaldybės administracijai  mokėti 20 proc. bazinės socialinės išmokos (BSĮ) neįgaliesiems</t>
  </si>
  <si>
    <t xml:space="preserve">      valstybės biudžeto lėšos, skirtos 2023 metais būstams pritaikyti neįgaliesiems</t>
  </si>
  <si>
    <t>Kita dotaacija 2022 metais būstams pritaikyti neįgaliesiems</t>
  </si>
  <si>
    <t>03.8</t>
  </si>
  <si>
    <t>03.9</t>
  </si>
  <si>
    <t xml:space="preserve">      valstybės biudžeto lėšos, skirtos socialinių paslaugų šakos kolektyvinėje sutartyje nustatytiems įsipareigojimams igyvendinti</t>
  </si>
  <si>
    <t xml:space="preserve">       valstybės investicijų 2023 m. programoje numatytoms kapitalo investicijoms</t>
  </si>
  <si>
    <t>03.10</t>
  </si>
  <si>
    <t>Kita dotacija socialinių paslaugų šakos kolektyvinėje sutartyje nustatytiems įsipareigojimams igyvendinti</t>
  </si>
  <si>
    <t xml:space="preserve">Modernizuoti Kėdainių šviesiosios gimnazijos pastatą Kėdainiuose, Didžioji g. 60 </t>
  </si>
  <si>
    <t>Rekonstruoti Kėdainių rajono savivaldybės kultūros centro pastatą Kėdainiuose, J. Basanavičiaus g. 24</t>
  </si>
  <si>
    <t>Kita dotacija valstybės investicijų 2023 m. programoje numatytoms kapitalo investicijoms</t>
  </si>
  <si>
    <t>05.2</t>
  </si>
  <si>
    <t xml:space="preserve">      savivaldybės institucijos valdomiems vietinės reikšmės keliams</t>
  </si>
  <si>
    <t>16.11</t>
  </si>
  <si>
    <t>16.12</t>
  </si>
  <si>
    <t>16.13</t>
  </si>
  <si>
    <t>16.14</t>
  </si>
  <si>
    <t>16.15</t>
  </si>
  <si>
    <t xml:space="preserve">       lėšos, skirtos ugdyti ir pavėžėti į mokyklą ir atgal vaikus, atvykusius į Lietuvos Respubliką iš Ukrainos dėl Rusijos federacijos karinių veiksmų Ukrainoje</t>
  </si>
  <si>
    <t>16.16</t>
  </si>
  <si>
    <t>16.17</t>
  </si>
  <si>
    <t xml:space="preserve">     valstybės biudžeto lėšos, skirtos viešosios paskirties rekreacijai ir poilsiui skirtų valstybės miško žemės sklypų priežiūros, apsaugos ir tvarkymo darbams Kėdainių mieste</t>
  </si>
  <si>
    <t>16.18</t>
  </si>
  <si>
    <t>07.1</t>
  </si>
  <si>
    <t>Kita dotacija  savivaldybės institucijos valdomiems vietinės reikšmės keliams</t>
  </si>
  <si>
    <t>Kita dotacija ugdyti ir pavežėti į mokyklą ir atgal vaikus, atvykusius į Lietuvos Respubliką iš Ukrainos dėl Rusijos federacijos karinių veiksmų Ukrainoje</t>
  </si>
  <si>
    <t>01.3</t>
  </si>
  <si>
    <t>Kita dotacija viešosios paskirties rekreacijai ir poilsiui skirtų valstybės miško žemės sklypų priežiūros, apsaugos ir tvarkymo darbams Kėdainių mieste</t>
  </si>
  <si>
    <t>Atnaujinti Kėdainių Juozo Paukštelio progimnazijos sporto aikštyną</t>
  </si>
  <si>
    <t xml:space="preserve"> Kita dotacija 2023 metais švietimo įstaigų sporto aikštynų atnaujinimo programos įgyvendinimui</t>
  </si>
  <si>
    <t xml:space="preserve">      valstybės biudžeto lėšos, skirtos 2023 metais švietimo įstaigų sporto aikštynų atnaujinimo programos įgyvendinimui</t>
  </si>
  <si>
    <t>01.4</t>
  </si>
  <si>
    <t xml:space="preserve">                                                         Kėdainių rajono savivaldybės tarybos</t>
  </si>
  <si>
    <t xml:space="preserve">                                                                 2023 m. kovo 31 d. sprendimo Nr. TS-93</t>
  </si>
  <si>
    <t xml:space="preserve">                                                            2023 m. kovo 31 d. sprendimo Nr. TS-93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</si>
</sst>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  <numFmt numFmtId="166" formatCode="_-* #,##0.00\ _L_t_-;\-* #,##0.00\ _L_t_-;_-* &quot;-&quot;??\ _L_t_-;_-@_-"/>
    <numFmt numFmtId="167" formatCode="0.0"/>
    <numFmt numFmtId="168" formatCode="#,##0.0"/>
    <numFmt numFmtId="169" formatCode="0.0;\-0.0;;"/>
  </numFmts>
  <fonts count="14" x14ac:knownFonts="1">
    <font>
      <sz val="10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color rgb="FF0070C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6" fillId="0" borderId="0"/>
    <xf numFmtId="0" fontId="1" fillId="0" borderId="0"/>
    <xf numFmtId="0" fontId="6" fillId="0" borderId="0"/>
    <xf numFmtId="0" fontId="9" fillId="0" borderId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107">
    <xf numFmtId="0" fontId="0" fillId="0" borderId="0" xfId="0"/>
    <xf numFmtId="0" fontId="1" fillId="0" borderId="0" xfId="1" applyFont="1" applyAlignment="1">
      <alignment vertical="center"/>
    </xf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1" fillId="0" borderId="0" xfId="1" applyFont="1"/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1" applyFont="1" applyBorder="1" applyAlignment="1">
      <alignment horizontal="right" vertical="center"/>
    </xf>
    <xf numFmtId="168" fontId="2" fillId="0" borderId="1" xfId="0" applyNumberFormat="1" applyFont="1" applyBorder="1"/>
    <xf numFmtId="167" fontId="1" fillId="0" borderId="0" xfId="0" applyNumberFormat="1" applyFont="1"/>
    <xf numFmtId="168" fontId="1" fillId="0" borderId="0" xfId="0" applyNumberFormat="1" applyFont="1"/>
    <xf numFmtId="168" fontId="2" fillId="0" borderId="1" xfId="0" applyNumberFormat="1" applyFont="1" applyBorder="1" applyAlignment="1">
      <alignment vertical="center"/>
    </xf>
    <xf numFmtId="18" fontId="1" fillId="0" borderId="0" xfId="0" applyNumberFormat="1" applyFont="1"/>
    <xf numFmtId="0" fontId="2" fillId="0" borderId="1" xfId="1" applyFont="1" applyBorder="1" applyAlignment="1">
      <alignment vertical="center" wrapText="1"/>
    </xf>
    <xf numFmtId="167" fontId="2" fillId="0" borderId="0" xfId="0" applyNumberFormat="1" applyFont="1"/>
    <xf numFmtId="0" fontId="1" fillId="0" borderId="1" xfId="1" applyFont="1" applyBorder="1" applyAlignment="1">
      <alignment vertical="center"/>
    </xf>
    <xf numFmtId="168" fontId="1" fillId="0" borderId="1" xfId="0" applyNumberFormat="1" applyFont="1" applyBorder="1" applyAlignment="1">
      <alignment vertical="center"/>
    </xf>
    <xf numFmtId="168" fontId="2" fillId="0" borderId="0" xfId="0" applyNumberFormat="1" applyFont="1"/>
    <xf numFmtId="0" fontId="1" fillId="0" borderId="1" xfId="1" applyFont="1" applyBorder="1" applyAlignment="1">
      <alignment vertical="center" wrapText="1"/>
    </xf>
    <xf numFmtId="167" fontId="10" fillId="0" borderId="0" xfId="0" applyNumberFormat="1" applyFont="1"/>
    <xf numFmtId="1" fontId="1" fillId="0" borderId="0" xfId="0" applyNumberFormat="1" applyFont="1"/>
    <xf numFmtId="16" fontId="1" fillId="0" borderId="1" xfId="1" applyNumberFormat="1" applyFont="1" applyBorder="1" applyAlignment="1">
      <alignment horizontal="right" vertical="center"/>
    </xf>
    <xf numFmtId="168" fontId="10" fillId="0" borderId="0" xfId="0" applyNumberFormat="1" applyFont="1"/>
    <xf numFmtId="0" fontId="10" fillId="0" borderId="0" xfId="0" applyFont="1"/>
    <xf numFmtId="0" fontId="1" fillId="0" borderId="1" xfId="1" applyFont="1" applyBorder="1" applyAlignment="1">
      <alignment horizontal="left" vertical="center" wrapText="1"/>
    </xf>
    <xf numFmtId="168" fontId="11" fillId="0" borderId="1" xfId="0" applyNumberFormat="1" applyFont="1" applyBorder="1" applyAlignment="1">
      <alignment vertical="center"/>
    </xf>
    <xf numFmtId="168" fontId="1" fillId="0" borderId="1" xfId="0" applyNumberFormat="1" applyFont="1" applyBorder="1"/>
    <xf numFmtId="49" fontId="1" fillId="0" borderId="1" xfId="1" applyNumberFormat="1" applyFont="1" applyBorder="1" applyAlignment="1">
      <alignment horizontal="right" vertical="center"/>
    </xf>
    <xf numFmtId="0" fontId="6" fillId="0" borderId="0" xfId="0" applyFont="1"/>
    <xf numFmtId="0" fontId="1" fillId="0" borderId="1" xfId="0" applyFont="1" applyBorder="1" applyAlignment="1">
      <alignment horizontal="justify" vertical="center" wrapText="1"/>
    </xf>
    <xf numFmtId="0" fontId="1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right" vertical="center"/>
    </xf>
    <xf numFmtId="167" fontId="7" fillId="0" borderId="0" xfId="0" applyNumberFormat="1" applyFont="1"/>
    <xf numFmtId="168" fontId="13" fillId="0" borderId="0" xfId="0" applyNumberFormat="1" applyFont="1" applyAlignment="1">
      <alignment vertical="center"/>
    </xf>
    <xf numFmtId="168" fontId="13" fillId="0" borderId="0" xfId="0" applyNumberFormat="1" applyFont="1"/>
    <xf numFmtId="167" fontId="1" fillId="0" borderId="0" xfId="0" applyNumberFormat="1" applyFont="1" applyAlignment="1">
      <alignment vertical="center" wrapText="1"/>
    </xf>
    <xf numFmtId="168" fontId="2" fillId="0" borderId="1" xfId="1" applyNumberFormat="1" applyFont="1" applyBorder="1" applyAlignment="1">
      <alignment vertical="center"/>
    </xf>
    <xf numFmtId="0" fontId="1" fillId="0" borderId="0" xfId="1" applyFont="1" applyAlignment="1">
      <alignment horizontal="right"/>
    </xf>
    <xf numFmtId="168" fontId="2" fillId="0" borderId="0" xfId="1" applyNumberFormat="1" applyFont="1"/>
    <xf numFmtId="0" fontId="1" fillId="0" borderId="0" xfId="0" applyFont="1" applyAlignment="1">
      <alignment horizontal="right"/>
    </xf>
    <xf numFmtId="0" fontId="3" fillId="0" borderId="0" xfId="0" applyFont="1"/>
    <xf numFmtId="168" fontId="12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8" fontId="5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8" fontId="1" fillId="0" borderId="1" xfId="0" applyNumberFormat="1" applyFont="1" applyBorder="1" applyAlignment="1">
      <alignment horizontal="right" vertical="center"/>
    </xf>
    <xf numFmtId="167" fontId="1" fillId="0" borderId="1" xfId="0" applyNumberFormat="1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vertical="center" wrapText="1"/>
    </xf>
    <xf numFmtId="167" fontId="5" fillId="0" borderId="1" xfId="0" applyNumberFormat="1" applyFont="1" applyBorder="1" applyAlignment="1">
      <alignment vertical="center" wrapText="1"/>
    </xf>
    <xf numFmtId="167" fontId="1" fillId="0" borderId="2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/>
    </xf>
    <xf numFmtId="167" fontId="1" fillId="0" borderId="2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67" fontId="1" fillId="0" borderId="1" xfId="18" applyNumberForma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168" fontId="2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19" applyNumberFormat="1" applyBorder="1" applyAlignment="1">
      <alignment horizontal="center" vertical="center"/>
    </xf>
    <xf numFmtId="167" fontId="1" fillId="0" borderId="1" xfId="19" applyNumberFormat="1" applyBorder="1" applyAlignment="1">
      <alignment vertical="center" wrapText="1"/>
    </xf>
    <xf numFmtId="169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vertical="center" wrapText="1"/>
    </xf>
    <xf numFmtId="167" fontId="5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0" fontId="1" fillId="0" borderId="0" xfId="1" applyFont="1" applyAlignment="1">
      <alignment vertical="center" wrapText="1"/>
    </xf>
    <xf numFmtId="168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vertical="center" wrapText="1"/>
    </xf>
    <xf numFmtId="167" fontId="5" fillId="0" borderId="0" xfId="0" applyNumberFormat="1" applyFont="1" applyAlignment="1">
      <alignment horizontal="left" vertical="center" wrapText="1"/>
    </xf>
    <xf numFmtId="167" fontId="5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167" fontId="1" fillId="0" borderId="1" xfId="0" applyNumberFormat="1" applyFont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</cellXfs>
  <cellStyles count="21">
    <cellStyle name="Įprastas" xfId="0" builtinId="0"/>
    <cellStyle name="Įprastas 2" xfId="1"/>
    <cellStyle name="Įprastas 3" xfId="2"/>
    <cellStyle name="Įprastas 4" xfId="3"/>
    <cellStyle name="Įprastas 5" xfId="4"/>
    <cellStyle name="Kablelis 2" xfId="5"/>
    <cellStyle name="Kablelis 2 2" xfId="6"/>
    <cellStyle name="Kablelis 2 2 2" xfId="7"/>
    <cellStyle name="Kablelis 3" xfId="8"/>
    <cellStyle name="Kablelis 4" xfId="9"/>
    <cellStyle name="Kablelis 4 2" xfId="10"/>
    <cellStyle name="Kablelis 4 3" xfId="11"/>
    <cellStyle name="Kablelis 4 3 2" xfId="12"/>
    <cellStyle name="Kablelis 5" xfId="13"/>
    <cellStyle name="Kablelis 5 2" xfId="14"/>
    <cellStyle name="Normal 2" xfId="15"/>
    <cellStyle name="Normal 3" xfId="16"/>
    <cellStyle name="Normal_biudžetas 6" xfId="17"/>
    <cellStyle name="Normal_Sheet1" xfId="18"/>
    <cellStyle name="Normal_Sheet1_2009 m 02 men biudzetas." xfId="19"/>
    <cellStyle name="Paprastas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tabSelected="1" zoomScaleNormal="100" workbookViewId="0">
      <selection activeCell="E6" sqref="E6"/>
    </sheetView>
  </sheetViews>
  <sheetFormatPr defaultColWidth="9.109375" defaultRowHeight="13.2" x14ac:dyDescent="0.25"/>
  <cols>
    <col min="1" max="1" width="6.33203125" style="9" customWidth="1"/>
    <col min="2" max="2" width="69.33203125" style="2" customWidth="1"/>
    <col min="3" max="3" width="14.5546875" style="2" bestFit="1" customWidth="1"/>
    <col min="4" max="4" width="9.33203125" style="2" customWidth="1"/>
    <col min="5" max="5" width="11.6640625" style="2" bestFit="1" customWidth="1"/>
    <col min="6" max="6" width="15.109375" style="2" customWidth="1"/>
    <col min="7" max="16384" width="9.109375" style="2"/>
  </cols>
  <sheetData>
    <row r="1" spans="1:15" ht="15.6" x14ac:dyDescent="0.3">
      <c r="A1" s="1"/>
      <c r="B1" s="101" t="s">
        <v>118</v>
      </c>
      <c r="C1" s="101"/>
    </row>
    <row r="2" spans="1:15" ht="15.6" x14ac:dyDescent="0.3">
      <c r="A2" s="1"/>
      <c r="B2" s="103" t="s">
        <v>247</v>
      </c>
      <c r="C2" s="103"/>
    </row>
    <row r="3" spans="1:15" ht="15.6" x14ac:dyDescent="0.3">
      <c r="A3" s="102" t="s">
        <v>69</v>
      </c>
      <c r="B3" s="102"/>
      <c r="C3" s="102"/>
    </row>
    <row r="4" spans="1:15" ht="15.6" x14ac:dyDescent="0.3">
      <c r="A4" s="4"/>
      <c r="B4" s="3"/>
      <c r="C4" s="3"/>
    </row>
    <row r="5" spans="1:15" x14ac:dyDescent="0.25">
      <c r="A5" s="1"/>
      <c r="B5" s="5" t="s">
        <v>163</v>
      </c>
      <c r="C5" s="6"/>
    </row>
    <row r="6" spans="1:15" x14ac:dyDescent="0.25">
      <c r="A6" s="1"/>
      <c r="B6" s="6"/>
      <c r="C6" s="6"/>
    </row>
    <row r="7" spans="1:15" s="9" customFormat="1" x14ac:dyDescent="0.25">
      <c r="A7" s="7" t="s">
        <v>0</v>
      </c>
      <c r="B7" s="8" t="s">
        <v>70</v>
      </c>
      <c r="C7" s="8" t="s">
        <v>71</v>
      </c>
    </row>
    <row r="8" spans="1:15" ht="12.6" customHeight="1" x14ac:dyDescent="0.25">
      <c r="A8" s="10">
        <v>1</v>
      </c>
      <c r="B8" s="7" t="s">
        <v>123</v>
      </c>
      <c r="C8" s="11">
        <f>+C9+C10+C11+C15</f>
        <v>42384</v>
      </c>
      <c r="E8" s="12"/>
      <c r="G8" s="13"/>
    </row>
    <row r="9" spans="1:15" ht="12.6" customHeight="1" x14ac:dyDescent="0.25">
      <c r="A9" s="10">
        <v>2</v>
      </c>
      <c r="B9" s="7" t="s">
        <v>72</v>
      </c>
      <c r="C9" s="14">
        <v>39669</v>
      </c>
      <c r="D9" s="15"/>
      <c r="E9" s="13"/>
      <c r="G9" s="13"/>
    </row>
    <row r="10" spans="1:15" ht="26.4" x14ac:dyDescent="0.25">
      <c r="A10" s="10">
        <v>3</v>
      </c>
      <c r="B10" s="16" t="s">
        <v>124</v>
      </c>
      <c r="C10" s="14">
        <v>50</v>
      </c>
      <c r="D10" s="15"/>
      <c r="E10" s="13"/>
      <c r="F10" s="17"/>
    </row>
    <row r="11" spans="1:15" ht="12.6" customHeight="1" x14ac:dyDescent="0.25">
      <c r="A11" s="10">
        <v>4</v>
      </c>
      <c r="B11" s="7" t="s">
        <v>125</v>
      </c>
      <c r="C11" s="14">
        <f>+C12+C14+C13</f>
        <v>2415</v>
      </c>
      <c r="D11" s="15"/>
      <c r="F11" s="17"/>
      <c r="G11" s="13"/>
    </row>
    <row r="12" spans="1:15" ht="12.6" customHeight="1" x14ac:dyDescent="0.25">
      <c r="A12" s="10">
        <v>5</v>
      </c>
      <c r="B12" s="18" t="s">
        <v>73</v>
      </c>
      <c r="C12" s="19">
        <v>900</v>
      </c>
      <c r="D12" s="12"/>
      <c r="F12" s="20"/>
      <c r="G12" s="13"/>
    </row>
    <row r="13" spans="1:15" ht="12.6" customHeight="1" x14ac:dyDescent="0.25">
      <c r="A13" s="10">
        <v>6</v>
      </c>
      <c r="B13" s="18" t="s">
        <v>74</v>
      </c>
      <c r="C13" s="19">
        <v>15</v>
      </c>
      <c r="D13" s="12"/>
      <c r="F13" s="20"/>
    </row>
    <row r="14" spans="1:15" ht="12.6" customHeight="1" x14ac:dyDescent="0.25">
      <c r="A14" s="10">
        <v>7</v>
      </c>
      <c r="B14" s="18" t="s">
        <v>75</v>
      </c>
      <c r="C14" s="19">
        <v>1500</v>
      </c>
      <c r="D14" s="12"/>
      <c r="F14" s="17"/>
      <c r="O14" s="12"/>
    </row>
    <row r="15" spans="1:15" ht="12.6" customHeight="1" x14ac:dyDescent="0.25">
      <c r="A15" s="10">
        <v>8</v>
      </c>
      <c r="B15" s="7" t="s">
        <v>126</v>
      </c>
      <c r="C15" s="11">
        <f>+C16</f>
        <v>250</v>
      </c>
      <c r="D15" s="15"/>
    </row>
    <row r="16" spans="1:15" ht="12.6" customHeight="1" x14ac:dyDescent="0.25">
      <c r="A16" s="10">
        <v>9</v>
      </c>
      <c r="B16" s="18" t="s">
        <v>76</v>
      </c>
      <c r="C16" s="19">
        <v>250</v>
      </c>
    </row>
    <row r="17" spans="1:8" x14ac:dyDescent="0.25">
      <c r="A17" s="10">
        <v>10</v>
      </c>
      <c r="B17" s="7" t="s">
        <v>127</v>
      </c>
      <c r="C17" s="11">
        <f>+C21+C49+C18</f>
        <v>32070.3</v>
      </c>
      <c r="D17" s="12"/>
    </row>
    <row r="18" spans="1:8" ht="26.4" x14ac:dyDescent="0.25">
      <c r="A18" s="10">
        <v>11</v>
      </c>
      <c r="B18" s="16" t="s">
        <v>128</v>
      </c>
      <c r="C18" s="11">
        <f>+C19+C20</f>
        <v>1766</v>
      </c>
      <c r="D18" s="12"/>
    </row>
    <row r="19" spans="1:8" ht="26.4" x14ac:dyDescent="0.25">
      <c r="A19" s="10" t="s">
        <v>15</v>
      </c>
      <c r="B19" s="21" t="s">
        <v>77</v>
      </c>
      <c r="C19" s="19">
        <f>1941.5-213.2</f>
        <v>1728.3</v>
      </c>
      <c r="D19" s="12"/>
      <c r="E19" s="22"/>
      <c r="F19" s="15"/>
      <c r="G19" s="2" t="s">
        <v>122</v>
      </c>
      <c r="H19" s="13"/>
    </row>
    <row r="20" spans="1:8" ht="26.4" x14ac:dyDescent="0.25">
      <c r="A20" s="10" t="s">
        <v>16</v>
      </c>
      <c r="B20" s="21" t="s">
        <v>78</v>
      </c>
      <c r="C20" s="19">
        <f>38.1-0.4</f>
        <v>37.700000000000003</v>
      </c>
      <c r="D20" s="12"/>
      <c r="E20" s="15"/>
      <c r="F20" s="15"/>
      <c r="H20" s="13"/>
    </row>
    <row r="21" spans="1:8" ht="12.6" customHeight="1" x14ac:dyDescent="0.25">
      <c r="A21" s="10">
        <v>12</v>
      </c>
      <c r="B21" s="7" t="s">
        <v>129</v>
      </c>
      <c r="C21" s="14">
        <f>+C22+C46+C47</f>
        <v>25246</v>
      </c>
      <c r="D21" s="12"/>
    </row>
    <row r="22" spans="1:8" ht="12.6" customHeight="1" x14ac:dyDescent="0.25">
      <c r="A22" s="10">
        <v>13</v>
      </c>
      <c r="B22" s="18" t="s">
        <v>130</v>
      </c>
      <c r="C22" s="19">
        <f>SUM(C23:C45)</f>
        <v>5822.9999999999982</v>
      </c>
      <c r="D22" s="12"/>
      <c r="E22" s="15"/>
      <c r="F22" s="23"/>
    </row>
    <row r="23" spans="1:8" ht="12.6" customHeight="1" x14ac:dyDescent="0.25">
      <c r="A23" s="24" t="s">
        <v>66</v>
      </c>
      <c r="B23" s="18" t="s">
        <v>79</v>
      </c>
      <c r="C23" s="19">
        <v>32.6</v>
      </c>
      <c r="D23" s="12"/>
      <c r="E23" s="15"/>
      <c r="G23" s="12"/>
    </row>
    <row r="24" spans="1:8" ht="12.6" customHeight="1" x14ac:dyDescent="0.25">
      <c r="A24" s="10" t="s">
        <v>131</v>
      </c>
      <c r="B24" s="18" t="s">
        <v>80</v>
      </c>
      <c r="C24" s="19">
        <v>9</v>
      </c>
      <c r="D24" s="12"/>
      <c r="E24" s="15"/>
      <c r="G24" s="12"/>
    </row>
    <row r="25" spans="1:8" ht="12.6" customHeight="1" x14ac:dyDescent="0.25">
      <c r="A25" s="24" t="s">
        <v>132</v>
      </c>
      <c r="B25" s="18" t="s">
        <v>81</v>
      </c>
      <c r="C25" s="19">
        <v>398.5</v>
      </c>
      <c r="E25" s="22"/>
      <c r="F25" s="25"/>
      <c r="G25" s="12"/>
    </row>
    <row r="26" spans="1:8" ht="12.6" customHeight="1" x14ac:dyDescent="0.25">
      <c r="A26" s="10" t="s">
        <v>133</v>
      </c>
      <c r="B26" s="18" t="s">
        <v>82</v>
      </c>
      <c r="C26" s="19">
        <v>947.6</v>
      </c>
      <c r="E26" s="22"/>
    </row>
    <row r="27" spans="1:8" ht="12.6" customHeight="1" x14ac:dyDescent="0.25">
      <c r="A27" s="24" t="s">
        <v>134</v>
      </c>
      <c r="B27" s="18" t="s">
        <v>83</v>
      </c>
      <c r="C27" s="19">
        <v>1658.1</v>
      </c>
      <c r="D27" s="12"/>
      <c r="E27" s="12"/>
      <c r="F27" s="26"/>
      <c r="G27" s="12"/>
    </row>
    <row r="28" spans="1:8" x14ac:dyDescent="0.25">
      <c r="A28" s="10" t="s">
        <v>135</v>
      </c>
      <c r="B28" s="18" t="s">
        <v>84</v>
      </c>
      <c r="C28" s="19">
        <v>19.5</v>
      </c>
      <c r="D28" s="12"/>
    </row>
    <row r="29" spans="1:8" x14ac:dyDescent="0.25">
      <c r="A29" s="24" t="s">
        <v>136</v>
      </c>
      <c r="B29" s="21" t="s">
        <v>85</v>
      </c>
      <c r="C29" s="19">
        <v>11.1</v>
      </c>
      <c r="D29" s="12"/>
      <c r="E29" s="23"/>
    </row>
    <row r="30" spans="1:8" ht="12.6" customHeight="1" x14ac:dyDescent="0.25">
      <c r="A30" s="10" t="s">
        <v>137</v>
      </c>
      <c r="B30" s="27" t="s">
        <v>168</v>
      </c>
      <c r="C30" s="19">
        <v>190.1</v>
      </c>
      <c r="D30" s="12"/>
    </row>
    <row r="31" spans="1:8" ht="12.6" customHeight="1" x14ac:dyDescent="0.25">
      <c r="A31" s="24" t="s">
        <v>138</v>
      </c>
      <c r="B31" s="27" t="s">
        <v>86</v>
      </c>
      <c r="C31" s="19">
        <v>35.5</v>
      </c>
      <c r="D31" s="12"/>
    </row>
    <row r="32" spans="1:8" ht="12.6" customHeight="1" x14ac:dyDescent="0.25">
      <c r="A32" s="10" t="s">
        <v>139</v>
      </c>
      <c r="B32" s="27" t="s">
        <v>169</v>
      </c>
      <c r="C32" s="19">
        <v>12.2</v>
      </c>
      <c r="D32" s="12"/>
    </row>
    <row r="33" spans="1:7" ht="12.6" customHeight="1" x14ac:dyDescent="0.25">
      <c r="A33" s="24" t="s">
        <v>140</v>
      </c>
      <c r="B33" s="27" t="s">
        <v>87</v>
      </c>
      <c r="C33" s="19">
        <v>0.8</v>
      </c>
      <c r="D33" s="12"/>
    </row>
    <row r="34" spans="1:7" ht="12.6" customHeight="1" x14ac:dyDescent="0.25">
      <c r="A34" s="10" t="s">
        <v>141</v>
      </c>
      <c r="B34" s="27" t="s">
        <v>88</v>
      </c>
      <c r="C34" s="19">
        <v>57.8</v>
      </c>
      <c r="D34" s="12"/>
    </row>
    <row r="35" spans="1:7" x14ac:dyDescent="0.25">
      <c r="A35" s="24" t="s">
        <v>142</v>
      </c>
      <c r="B35" s="27" t="s">
        <v>89</v>
      </c>
      <c r="C35" s="19">
        <v>1234.5999999999999</v>
      </c>
      <c r="D35" s="12"/>
    </row>
    <row r="36" spans="1:7" ht="26.4" x14ac:dyDescent="0.25">
      <c r="A36" s="10" t="s">
        <v>143</v>
      </c>
      <c r="B36" s="27" t="s">
        <v>170</v>
      </c>
      <c r="C36" s="19">
        <v>5</v>
      </c>
      <c r="D36" s="12"/>
    </row>
    <row r="37" spans="1:7" ht="12.6" customHeight="1" x14ac:dyDescent="0.25">
      <c r="A37" s="24" t="s">
        <v>144</v>
      </c>
      <c r="B37" s="27" t="s">
        <v>90</v>
      </c>
      <c r="C37" s="19">
        <v>254.8</v>
      </c>
      <c r="D37" s="12"/>
    </row>
    <row r="38" spans="1:7" ht="12.6" customHeight="1" x14ac:dyDescent="0.25">
      <c r="A38" s="10" t="s">
        <v>145</v>
      </c>
      <c r="B38" s="18" t="s">
        <v>91</v>
      </c>
      <c r="C38" s="19">
        <v>360</v>
      </c>
      <c r="D38" s="12"/>
    </row>
    <row r="39" spans="1:7" ht="12.6" customHeight="1" x14ac:dyDescent="0.25">
      <c r="A39" s="24" t="s">
        <v>146</v>
      </c>
      <c r="B39" s="18" t="s">
        <v>171</v>
      </c>
      <c r="C39" s="28">
        <v>19.899999999999999</v>
      </c>
      <c r="D39" s="12"/>
    </row>
    <row r="40" spans="1:7" ht="12.6" customHeight="1" x14ac:dyDescent="0.25">
      <c r="A40" s="24" t="s">
        <v>147</v>
      </c>
      <c r="B40" s="18" t="s">
        <v>92</v>
      </c>
      <c r="C40" s="19">
        <v>47.9</v>
      </c>
      <c r="D40" s="12"/>
    </row>
    <row r="41" spans="1:7" ht="12.6" customHeight="1" x14ac:dyDescent="0.25">
      <c r="A41" s="24" t="s">
        <v>148</v>
      </c>
      <c r="B41" s="21" t="s">
        <v>172</v>
      </c>
      <c r="C41" s="19">
        <v>1.2</v>
      </c>
      <c r="D41" s="12"/>
    </row>
    <row r="42" spans="1:7" x14ac:dyDescent="0.25">
      <c r="A42" s="10" t="s">
        <v>149</v>
      </c>
      <c r="B42" s="21" t="s">
        <v>151</v>
      </c>
      <c r="C42" s="19">
        <v>416.4</v>
      </c>
      <c r="D42" s="12"/>
    </row>
    <row r="43" spans="1:7" ht="15.75" customHeight="1" x14ac:dyDescent="0.25">
      <c r="A43" s="24" t="s">
        <v>150</v>
      </c>
      <c r="B43" s="21" t="s">
        <v>93</v>
      </c>
      <c r="C43" s="19">
        <v>1.8</v>
      </c>
      <c r="D43" s="12"/>
    </row>
    <row r="44" spans="1:7" ht="12.75" customHeight="1" x14ac:dyDescent="0.25">
      <c r="A44" s="10" t="s">
        <v>152</v>
      </c>
      <c r="B44" s="21" t="s">
        <v>173</v>
      </c>
      <c r="C44" s="19">
        <v>88.4</v>
      </c>
      <c r="D44" s="12"/>
    </row>
    <row r="45" spans="1:7" ht="26.25" customHeight="1" x14ac:dyDescent="0.25">
      <c r="A45" s="24" t="s">
        <v>153</v>
      </c>
      <c r="B45" s="21" t="s">
        <v>174</v>
      </c>
      <c r="C45" s="19">
        <v>20.2</v>
      </c>
      <c r="D45" s="12"/>
    </row>
    <row r="46" spans="1:7" x14ac:dyDescent="0.25">
      <c r="A46" s="10">
        <v>14</v>
      </c>
      <c r="B46" s="18" t="s">
        <v>154</v>
      </c>
      <c r="C46" s="19">
        <f>18397.8+336.8</f>
        <v>18734.599999999999</v>
      </c>
      <c r="D46" s="12"/>
      <c r="E46" s="15"/>
      <c r="F46" s="23"/>
      <c r="G46" s="12"/>
    </row>
    <row r="47" spans="1:7" ht="12.6" customHeight="1" x14ac:dyDescent="0.25">
      <c r="A47" s="10">
        <v>15</v>
      </c>
      <c r="B47" s="18" t="s">
        <v>94</v>
      </c>
      <c r="C47" s="29">
        <f>+C48</f>
        <v>688.4</v>
      </c>
      <c r="D47" s="12"/>
      <c r="E47" s="15"/>
      <c r="F47" s="23"/>
      <c r="G47" s="12"/>
    </row>
    <row r="48" spans="1:7" ht="12.6" customHeight="1" x14ac:dyDescent="0.25">
      <c r="A48" s="30" t="s">
        <v>55</v>
      </c>
      <c r="B48" s="21" t="s">
        <v>95</v>
      </c>
      <c r="C48" s="19">
        <v>688.4</v>
      </c>
      <c r="D48" s="12"/>
      <c r="F48" s="23"/>
      <c r="G48" s="12"/>
    </row>
    <row r="49" spans="1:14" ht="12.6" customHeight="1" x14ac:dyDescent="0.25">
      <c r="A49" s="10">
        <v>16</v>
      </c>
      <c r="B49" s="7" t="s">
        <v>96</v>
      </c>
      <c r="C49" s="14">
        <f>SUM(C50:C67)</f>
        <v>5058.3</v>
      </c>
      <c r="D49" s="12"/>
      <c r="E49" s="12"/>
    </row>
    <row r="50" spans="1:14" ht="12.6" customHeight="1" x14ac:dyDescent="0.25">
      <c r="A50" s="10" t="s">
        <v>119</v>
      </c>
      <c r="B50" s="18" t="s">
        <v>206</v>
      </c>
      <c r="C50" s="19">
        <v>261.60000000000002</v>
      </c>
      <c r="D50" s="12"/>
      <c r="E50" s="12"/>
    </row>
    <row r="51" spans="1:14" x14ac:dyDescent="0.25">
      <c r="A51" s="10" t="s">
        <v>176</v>
      </c>
      <c r="B51" s="21" t="s">
        <v>200</v>
      </c>
      <c r="C51" s="19">
        <v>24.7</v>
      </c>
      <c r="E51" s="12"/>
    </row>
    <row r="52" spans="1:14" ht="26.4" x14ac:dyDescent="0.25">
      <c r="A52" s="10" t="s">
        <v>177</v>
      </c>
      <c r="B52" s="21" t="s">
        <v>199</v>
      </c>
      <c r="C52" s="19">
        <v>160.69999999999999</v>
      </c>
      <c r="D52" s="12"/>
      <c r="E52" s="12"/>
    </row>
    <row r="53" spans="1:14" ht="26.4" x14ac:dyDescent="0.25">
      <c r="A53" s="10" t="s">
        <v>188</v>
      </c>
      <c r="B53" s="21" t="s">
        <v>178</v>
      </c>
      <c r="C53" s="19">
        <v>102.6</v>
      </c>
      <c r="D53" s="12"/>
      <c r="E53" s="12"/>
    </row>
    <row r="54" spans="1:14" x14ac:dyDescent="0.25">
      <c r="A54" s="10" t="s">
        <v>189</v>
      </c>
      <c r="B54" s="21" t="s">
        <v>186</v>
      </c>
      <c r="C54" s="19">
        <v>132.80000000000001</v>
      </c>
      <c r="D54" s="12"/>
      <c r="E54" s="12"/>
    </row>
    <row r="55" spans="1:14" ht="26.4" x14ac:dyDescent="0.25">
      <c r="A55" s="10" t="s">
        <v>190</v>
      </c>
      <c r="B55" s="21" t="s">
        <v>185</v>
      </c>
      <c r="C55" s="19">
        <v>0.7</v>
      </c>
      <c r="D55" s="12"/>
      <c r="E55" s="12"/>
    </row>
    <row r="56" spans="1:14" ht="52.8" x14ac:dyDescent="0.25">
      <c r="A56" s="10" t="s">
        <v>191</v>
      </c>
      <c r="B56" s="21" t="s">
        <v>201</v>
      </c>
      <c r="C56" s="19">
        <v>0.6</v>
      </c>
      <c r="D56" s="12"/>
      <c r="E56" s="12"/>
    </row>
    <row r="57" spans="1:14" ht="26.4" x14ac:dyDescent="0.25">
      <c r="A57" s="10" t="s">
        <v>198</v>
      </c>
      <c r="B57" s="21" t="s">
        <v>205</v>
      </c>
      <c r="C57" s="19">
        <f>24.9+22.6+16.5</f>
        <v>64</v>
      </c>
      <c r="D57" s="12"/>
      <c r="E57" s="12"/>
    </row>
    <row r="58" spans="1:14" x14ac:dyDescent="0.25">
      <c r="A58" s="10" t="s">
        <v>204</v>
      </c>
      <c r="B58" s="18" t="s">
        <v>184</v>
      </c>
      <c r="C58" s="19">
        <v>54.6</v>
      </c>
      <c r="D58" s="12"/>
      <c r="E58" s="12"/>
    </row>
    <row r="59" spans="1:14" ht="25.5" customHeight="1" x14ac:dyDescent="0.25">
      <c r="A59" s="10" t="s">
        <v>207</v>
      </c>
      <c r="B59" s="21" t="s">
        <v>187</v>
      </c>
      <c r="C59" s="19">
        <v>282</v>
      </c>
      <c r="D59" s="12"/>
      <c r="E59" s="12"/>
      <c r="G59" s="31"/>
      <c r="H59" s="31"/>
      <c r="I59" s="31"/>
      <c r="J59" s="31"/>
      <c r="K59" s="31"/>
      <c r="L59" s="31"/>
      <c r="M59" s="31"/>
      <c r="N59" s="31"/>
    </row>
    <row r="60" spans="1:14" ht="26.4" x14ac:dyDescent="0.25">
      <c r="A60" s="10" t="s">
        <v>227</v>
      </c>
      <c r="B60" s="21" t="s">
        <v>212</v>
      </c>
      <c r="C60" s="19">
        <v>0.1</v>
      </c>
      <c r="D60" s="12"/>
      <c r="E60" s="12"/>
      <c r="G60" s="31"/>
      <c r="H60" s="31"/>
      <c r="I60" s="31"/>
      <c r="J60" s="31"/>
      <c r="K60" s="31"/>
      <c r="L60" s="31"/>
      <c r="M60" s="31"/>
      <c r="N60" s="31"/>
    </row>
    <row r="61" spans="1:14" x14ac:dyDescent="0.25">
      <c r="A61" s="10" t="s">
        <v>228</v>
      </c>
      <c r="B61" s="21" t="s">
        <v>214</v>
      </c>
      <c r="C61" s="19">
        <v>28.7</v>
      </c>
      <c r="D61" s="12"/>
      <c r="E61" s="12"/>
      <c r="G61" s="31"/>
      <c r="H61" s="31"/>
      <c r="I61" s="31"/>
      <c r="J61" s="31"/>
      <c r="K61" s="31"/>
      <c r="L61" s="31"/>
      <c r="M61" s="31"/>
      <c r="N61" s="31"/>
    </row>
    <row r="62" spans="1:14" ht="26.4" x14ac:dyDescent="0.25">
      <c r="A62" s="10" t="s">
        <v>229</v>
      </c>
      <c r="B62" s="21" t="s">
        <v>218</v>
      </c>
      <c r="C62" s="19">
        <v>18</v>
      </c>
      <c r="D62" s="12"/>
      <c r="E62" s="12"/>
      <c r="G62" s="31"/>
      <c r="H62" s="31"/>
      <c r="I62" s="31"/>
      <c r="J62" s="31"/>
      <c r="K62" s="31"/>
      <c r="L62" s="31"/>
      <c r="M62" s="31"/>
      <c r="N62" s="31"/>
    </row>
    <row r="63" spans="1:14" x14ac:dyDescent="0.25">
      <c r="A63" s="10" t="s">
        <v>230</v>
      </c>
      <c r="B63" s="21" t="s">
        <v>219</v>
      </c>
      <c r="C63" s="19">
        <f>300+484</f>
        <v>784</v>
      </c>
      <c r="D63" s="12"/>
      <c r="E63" s="12"/>
      <c r="G63" s="31"/>
      <c r="H63" s="31"/>
      <c r="I63" s="31"/>
      <c r="J63" s="31"/>
      <c r="K63" s="31"/>
      <c r="L63" s="31"/>
      <c r="M63" s="31"/>
      <c r="N63" s="31"/>
    </row>
    <row r="64" spans="1:14" x14ac:dyDescent="0.25">
      <c r="A64" s="10" t="s">
        <v>231</v>
      </c>
      <c r="B64" s="21" t="s">
        <v>226</v>
      </c>
      <c r="C64" s="19">
        <v>2878.6</v>
      </c>
      <c r="D64" s="12"/>
      <c r="E64" s="12"/>
      <c r="G64" s="31"/>
      <c r="H64" s="31"/>
      <c r="I64" s="31"/>
      <c r="J64" s="31"/>
      <c r="K64" s="31"/>
      <c r="L64" s="31"/>
      <c r="M64" s="31"/>
      <c r="N64" s="31"/>
    </row>
    <row r="65" spans="1:14" ht="26.4" x14ac:dyDescent="0.25">
      <c r="A65" s="10" t="s">
        <v>233</v>
      </c>
      <c r="B65" s="21" t="s">
        <v>244</v>
      </c>
      <c r="C65" s="19">
        <v>232</v>
      </c>
      <c r="D65" s="12"/>
      <c r="E65" s="12"/>
      <c r="G65" s="31"/>
      <c r="H65" s="31"/>
      <c r="I65" s="31"/>
      <c r="J65" s="31"/>
      <c r="K65" s="31"/>
      <c r="L65" s="31"/>
      <c r="M65" s="31"/>
      <c r="N65" s="31"/>
    </row>
    <row r="66" spans="1:14" ht="26.4" x14ac:dyDescent="0.25">
      <c r="A66" s="10" t="s">
        <v>234</v>
      </c>
      <c r="B66" s="21" t="s">
        <v>232</v>
      </c>
      <c r="C66" s="19">
        <v>18.5</v>
      </c>
      <c r="D66" s="12"/>
      <c r="E66" s="12"/>
      <c r="G66" s="31"/>
      <c r="H66" s="31"/>
      <c r="I66" s="31"/>
      <c r="J66" s="31"/>
      <c r="K66" s="31"/>
      <c r="L66" s="31"/>
      <c r="M66" s="31"/>
      <c r="N66" s="31"/>
    </row>
    <row r="67" spans="1:14" ht="25.5" customHeight="1" x14ac:dyDescent="0.25">
      <c r="A67" s="10" t="s">
        <v>236</v>
      </c>
      <c r="B67" s="21" t="s">
        <v>235</v>
      </c>
      <c r="C67" s="19">
        <v>14.1</v>
      </c>
      <c r="D67" s="12"/>
      <c r="E67" s="12"/>
      <c r="G67" s="31"/>
      <c r="H67" s="31"/>
      <c r="I67" s="31"/>
      <c r="J67" s="31"/>
      <c r="K67" s="31"/>
      <c r="L67" s="31"/>
      <c r="M67" s="31"/>
      <c r="N67" s="31"/>
    </row>
    <row r="68" spans="1:14" x14ac:dyDescent="0.25">
      <c r="A68" s="10">
        <v>17</v>
      </c>
      <c r="B68" s="7" t="s">
        <v>155</v>
      </c>
      <c r="C68" s="14">
        <f>C69+C74+C78+C81+C82+C84</f>
        <v>4832</v>
      </c>
      <c r="D68" s="12"/>
      <c r="G68" s="13"/>
    </row>
    <row r="69" spans="1:14" x14ac:dyDescent="0.25">
      <c r="A69" s="10">
        <v>18</v>
      </c>
      <c r="B69" s="7" t="s">
        <v>156</v>
      </c>
      <c r="C69" s="14">
        <f>C71+C72+C73+C70</f>
        <v>720</v>
      </c>
      <c r="D69" s="15"/>
    </row>
    <row r="70" spans="1:14" x14ac:dyDescent="0.25">
      <c r="A70" s="10">
        <v>19</v>
      </c>
      <c r="B70" s="32" t="s">
        <v>97</v>
      </c>
      <c r="C70" s="19">
        <v>20</v>
      </c>
      <c r="D70" s="12"/>
    </row>
    <row r="71" spans="1:14" ht="26.4" x14ac:dyDescent="0.25">
      <c r="A71" s="10">
        <v>20</v>
      </c>
      <c r="B71" s="21" t="s">
        <v>98</v>
      </c>
      <c r="C71" s="19">
        <v>600</v>
      </c>
      <c r="D71" s="12"/>
    </row>
    <row r="72" spans="1:14" x14ac:dyDescent="0.25">
      <c r="A72" s="10">
        <v>21</v>
      </c>
      <c r="B72" s="18" t="s">
        <v>99</v>
      </c>
      <c r="C72" s="19">
        <v>50</v>
      </c>
      <c r="D72" s="15"/>
    </row>
    <row r="73" spans="1:14" x14ac:dyDescent="0.25">
      <c r="A73" s="10">
        <v>22</v>
      </c>
      <c r="B73" s="33" t="s">
        <v>56</v>
      </c>
      <c r="C73" s="19">
        <v>50</v>
      </c>
      <c r="D73" s="15"/>
    </row>
    <row r="74" spans="1:14" x14ac:dyDescent="0.25">
      <c r="A74" s="10">
        <v>23</v>
      </c>
      <c r="B74" s="7" t="s">
        <v>157</v>
      </c>
      <c r="C74" s="14">
        <f>+C76+C75+C77</f>
        <v>2083</v>
      </c>
      <c r="D74" s="12"/>
    </row>
    <row r="75" spans="1:14" x14ac:dyDescent="0.25">
      <c r="A75" s="10">
        <v>24</v>
      </c>
      <c r="B75" s="18" t="s">
        <v>100</v>
      </c>
      <c r="C75" s="19">
        <v>259.10000000000002</v>
      </c>
      <c r="D75" s="15"/>
      <c r="E75" s="15"/>
      <c r="F75" s="23"/>
    </row>
    <row r="76" spans="1:14" x14ac:dyDescent="0.25">
      <c r="A76" s="10">
        <v>25</v>
      </c>
      <c r="B76" s="18" t="s">
        <v>101</v>
      </c>
      <c r="C76" s="19">
        <v>148.69999999999999</v>
      </c>
      <c r="D76" s="15"/>
      <c r="E76" s="15"/>
      <c r="F76" s="23"/>
    </row>
    <row r="77" spans="1:14" x14ac:dyDescent="0.25">
      <c r="A77" s="10">
        <v>26</v>
      </c>
      <c r="B77" s="18" t="s">
        <v>102</v>
      </c>
      <c r="C77" s="19">
        <v>1675.2</v>
      </c>
      <c r="D77" s="15"/>
      <c r="E77" s="15"/>
      <c r="F77" s="23"/>
    </row>
    <row r="78" spans="1:14" x14ac:dyDescent="0.25">
      <c r="A78" s="10">
        <v>27</v>
      </c>
      <c r="B78" s="7" t="s">
        <v>158</v>
      </c>
      <c r="C78" s="11">
        <f>+C79+C80</f>
        <v>1645</v>
      </c>
      <c r="D78" s="12"/>
      <c r="E78" s="23"/>
      <c r="F78" s="23"/>
    </row>
    <row r="79" spans="1:14" x14ac:dyDescent="0.25">
      <c r="A79" s="10">
        <v>28</v>
      </c>
      <c r="B79" s="18" t="s">
        <v>103</v>
      </c>
      <c r="C79" s="19">
        <v>45</v>
      </c>
      <c r="D79" s="12"/>
      <c r="G79" s="13"/>
    </row>
    <row r="80" spans="1:14" x14ac:dyDescent="0.25">
      <c r="A80" s="10">
        <v>29</v>
      </c>
      <c r="B80" s="18" t="s">
        <v>104</v>
      </c>
      <c r="C80" s="19">
        <v>1600</v>
      </c>
      <c r="E80" s="15"/>
    </row>
    <row r="81" spans="1:11" x14ac:dyDescent="0.25">
      <c r="A81" s="10">
        <v>30</v>
      </c>
      <c r="B81" s="7" t="s">
        <v>105</v>
      </c>
      <c r="C81" s="14">
        <v>50</v>
      </c>
      <c r="D81" s="12"/>
      <c r="E81" s="23"/>
      <c r="F81" s="23"/>
    </row>
    <row r="82" spans="1:11" x14ac:dyDescent="0.25">
      <c r="A82" s="10">
        <v>31</v>
      </c>
      <c r="B82" s="7" t="s">
        <v>197</v>
      </c>
      <c r="C82" s="14">
        <f>8+C83</f>
        <v>233</v>
      </c>
      <c r="D82" s="12"/>
      <c r="E82" s="12"/>
    </row>
    <row r="83" spans="1:11" x14ac:dyDescent="0.25">
      <c r="A83" s="10" t="s">
        <v>166</v>
      </c>
      <c r="B83" s="18" t="s">
        <v>196</v>
      </c>
      <c r="C83" s="19">
        <v>225</v>
      </c>
      <c r="D83" s="12"/>
      <c r="E83" s="12"/>
    </row>
    <row r="84" spans="1:11" x14ac:dyDescent="0.25">
      <c r="A84" s="10">
        <v>32</v>
      </c>
      <c r="B84" s="7" t="s">
        <v>106</v>
      </c>
      <c r="C84" s="14">
        <v>101</v>
      </c>
      <c r="D84" s="12"/>
    </row>
    <row r="85" spans="1:11" ht="13.8" x14ac:dyDescent="0.3">
      <c r="A85" s="10">
        <v>33</v>
      </c>
      <c r="B85" s="34" t="s">
        <v>159</v>
      </c>
      <c r="C85" s="14">
        <f>+C8+C17+C68</f>
        <v>79286.3</v>
      </c>
      <c r="D85" s="35"/>
      <c r="E85" s="12"/>
      <c r="G85" s="36"/>
      <c r="H85" s="37"/>
    </row>
    <row r="86" spans="1:11" ht="12.6" customHeight="1" x14ac:dyDescent="0.25">
      <c r="A86" s="10">
        <v>34</v>
      </c>
      <c r="B86" s="16" t="s">
        <v>107</v>
      </c>
      <c r="C86" s="11">
        <f>1836.7+426+532+1046</f>
        <v>3840.7</v>
      </c>
      <c r="D86" s="20"/>
      <c r="F86" s="12"/>
    </row>
    <row r="87" spans="1:11" ht="12.6" customHeight="1" x14ac:dyDescent="0.25">
      <c r="A87" s="10">
        <v>35</v>
      </c>
      <c r="B87" s="34" t="s">
        <v>160</v>
      </c>
      <c r="C87" s="14">
        <f>+C85+C86</f>
        <v>83127</v>
      </c>
      <c r="D87" s="12"/>
      <c r="E87" s="12"/>
      <c r="F87" s="12"/>
      <c r="G87" s="12"/>
    </row>
    <row r="88" spans="1:11" ht="12.6" customHeight="1" x14ac:dyDescent="0.25">
      <c r="A88" s="10">
        <v>36</v>
      </c>
      <c r="B88" s="7" t="s">
        <v>165</v>
      </c>
      <c r="C88" s="14">
        <f>+C89+C91+C90+C92+C93+C94+C95+C96+C97</f>
        <v>7355.7999999999993</v>
      </c>
      <c r="E88" s="12"/>
      <c r="F88" s="12"/>
      <c r="G88" s="12"/>
    </row>
    <row r="89" spans="1:11" x14ac:dyDescent="0.25">
      <c r="A89" s="10">
        <v>37</v>
      </c>
      <c r="B89" s="18" t="s">
        <v>108</v>
      </c>
      <c r="C89" s="19">
        <v>6100.4</v>
      </c>
      <c r="D89" s="12"/>
      <c r="E89" s="12"/>
      <c r="F89" s="22"/>
      <c r="G89" s="22"/>
      <c r="H89" s="13"/>
    </row>
    <row r="90" spans="1:11" ht="12.6" customHeight="1" x14ac:dyDescent="0.25">
      <c r="A90" s="10">
        <v>38</v>
      </c>
      <c r="B90" s="18" t="s">
        <v>109</v>
      </c>
      <c r="C90" s="19">
        <v>109.5</v>
      </c>
      <c r="D90" s="15"/>
      <c r="E90" s="15"/>
      <c r="F90" s="12"/>
      <c r="G90" s="12"/>
    </row>
    <row r="91" spans="1:11" ht="12.6" customHeight="1" x14ac:dyDescent="0.25">
      <c r="A91" s="10">
        <v>39</v>
      </c>
      <c r="B91" s="18" t="s">
        <v>110</v>
      </c>
      <c r="C91" s="19">
        <v>49.3</v>
      </c>
      <c r="D91" s="15"/>
      <c r="E91" s="15"/>
      <c r="F91" s="12"/>
      <c r="G91" s="12"/>
    </row>
    <row r="92" spans="1:11" ht="12.6" customHeight="1" x14ac:dyDescent="0.25">
      <c r="A92" s="10">
        <v>40</v>
      </c>
      <c r="B92" s="21" t="s">
        <v>111</v>
      </c>
      <c r="C92" s="19">
        <v>193.8</v>
      </c>
      <c r="D92" s="15"/>
      <c r="E92" s="15"/>
      <c r="F92" s="12"/>
      <c r="G92" s="12"/>
    </row>
    <row r="93" spans="1:11" ht="12.6" customHeight="1" x14ac:dyDescent="0.25">
      <c r="A93" s="10">
        <v>41</v>
      </c>
      <c r="B93" s="18" t="s">
        <v>112</v>
      </c>
      <c r="C93" s="19">
        <v>331.2</v>
      </c>
      <c r="D93" s="12"/>
      <c r="G93" s="12"/>
    </row>
    <row r="94" spans="1:11" ht="12.6" customHeight="1" x14ac:dyDescent="0.25">
      <c r="A94" s="10">
        <v>42</v>
      </c>
      <c r="B94" s="18" t="s">
        <v>113</v>
      </c>
      <c r="C94" s="19">
        <v>13</v>
      </c>
      <c r="D94" s="12"/>
      <c r="E94" s="15"/>
      <c r="F94" s="12"/>
      <c r="G94" s="12"/>
    </row>
    <row r="95" spans="1:11" ht="12.6" customHeight="1" x14ac:dyDescent="0.25">
      <c r="A95" s="10">
        <v>43</v>
      </c>
      <c r="B95" s="18" t="s">
        <v>114</v>
      </c>
      <c r="C95" s="19">
        <f>+(224.1+69.8-73.9)+(295.8+10.2-181)</f>
        <v>345</v>
      </c>
      <c r="D95" s="12"/>
      <c r="E95" s="38"/>
      <c r="F95" s="12"/>
      <c r="G95" s="12"/>
    </row>
    <row r="96" spans="1:11" ht="12.6" customHeight="1" x14ac:dyDescent="0.25">
      <c r="A96" s="10">
        <v>44</v>
      </c>
      <c r="B96" s="27" t="s">
        <v>77</v>
      </c>
      <c r="C96" s="19">
        <v>213.2</v>
      </c>
      <c r="D96" s="12"/>
      <c r="E96" s="15"/>
      <c r="F96" s="15"/>
      <c r="G96" s="12"/>
      <c r="K96" s="13"/>
    </row>
    <row r="97" spans="1:7" ht="12.6" customHeight="1" x14ac:dyDescent="0.25">
      <c r="A97" s="10">
        <v>45</v>
      </c>
      <c r="B97" s="27" t="s">
        <v>115</v>
      </c>
      <c r="C97" s="19">
        <v>0.4</v>
      </c>
      <c r="D97" s="12"/>
      <c r="E97" s="15"/>
      <c r="F97" s="15"/>
      <c r="G97" s="12"/>
    </row>
    <row r="98" spans="1:7" ht="12.6" customHeight="1" x14ac:dyDescent="0.25">
      <c r="A98" s="10">
        <v>46</v>
      </c>
      <c r="B98" s="34" t="s">
        <v>116</v>
      </c>
      <c r="C98" s="39">
        <f>+C87+C88</f>
        <v>90482.8</v>
      </c>
      <c r="D98" s="17"/>
      <c r="G98" s="13"/>
    </row>
    <row r="99" spans="1:7" ht="12.6" customHeight="1" x14ac:dyDescent="0.25">
      <c r="A99" s="1"/>
      <c r="B99" s="40" t="s">
        <v>117</v>
      </c>
      <c r="C99" s="41"/>
    </row>
    <row r="100" spans="1:7" ht="12.6" customHeight="1" x14ac:dyDescent="0.25">
      <c r="A100" s="1"/>
      <c r="B100" s="40"/>
      <c r="C100" s="20"/>
    </row>
    <row r="101" spans="1:7" ht="12.6" customHeight="1" x14ac:dyDescent="0.25">
      <c r="A101" s="1"/>
      <c r="B101" s="40"/>
      <c r="C101" s="20"/>
    </row>
    <row r="102" spans="1:7" x14ac:dyDescent="0.25">
      <c r="B102" s="42"/>
      <c r="G102" s="13"/>
    </row>
    <row r="103" spans="1:7" x14ac:dyDescent="0.25">
      <c r="B103" s="42"/>
      <c r="C103" s="20"/>
      <c r="G103" s="13"/>
    </row>
    <row r="104" spans="1:7" x14ac:dyDescent="0.25">
      <c r="B104" s="42"/>
      <c r="C104" s="20"/>
      <c r="G104" s="13"/>
    </row>
    <row r="105" spans="1:7" x14ac:dyDescent="0.25">
      <c r="B105" s="42"/>
      <c r="C105" s="20"/>
      <c r="G105" s="13"/>
    </row>
    <row r="106" spans="1:7" x14ac:dyDescent="0.25">
      <c r="B106" s="42"/>
      <c r="C106" s="13"/>
      <c r="D106" s="20"/>
      <c r="F106" s="12"/>
      <c r="G106" s="13"/>
    </row>
    <row r="107" spans="1:7" x14ac:dyDescent="0.25">
      <c r="B107" s="42"/>
      <c r="C107" s="20"/>
      <c r="D107" s="13"/>
    </row>
    <row r="108" spans="1:7" x14ac:dyDescent="0.25">
      <c r="B108" s="42"/>
      <c r="C108" s="20"/>
    </row>
    <row r="109" spans="1:7" ht="15.6" x14ac:dyDescent="0.3">
      <c r="B109" s="43"/>
      <c r="C109" s="20"/>
    </row>
    <row r="110" spans="1:7" ht="15.6" x14ac:dyDescent="0.3">
      <c r="B110" s="43"/>
      <c r="C110" s="44"/>
      <c r="G110" s="13"/>
    </row>
    <row r="116" spans="5:7" x14ac:dyDescent="0.25">
      <c r="G116" s="13"/>
    </row>
    <row r="118" spans="5:7" ht="12" customHeight="1" x14ac:dyDescent="0.25"/>
    <row r="119" spans="5:7" ht="12" customHeight="1" x14ac:dyDescent="0.25"/>
    <row r="120" spans="5:7" ht="12" customHeight="1" x14ac:dyDescent="0.25"/>
    <row r="121" spans="5:7" ht="12" customHeight="1" x14ac:dyDescent="0.25"/>
    <row r="122" spans="5:7" ht="12" customHeight="1" x14ac:dyDescent="0.25"/>
    <row r="123" spans="5:7" ht="12" customHeight="1" x14ac:dyDescent="0.25"/>
    <row r="124" spans="5:7" ht="12" customHeight="1" x14ac:dyDescent="0.25"/>
    <row r="125" spans="5:7" ht="12" customHeight="1" x14ac:dyDescent="0.25"/>
    <row r="126" spans="5:7" x14ac:dyDescent="0.25">
      <c r="E126" s="25"/>
    </row>
  </sheetData>
  <mergeCells count="3">
    <mergeCell ref="B1:C1"/>
    <mergeCell ref="A3:C3"/>
    <mergeCell ref="B2:C2"/>
  </mergeCells>
  <phoneticPr fontId="8" type="noConversion"/>
  <pageMargins left="0.70866141732283472" right="0" top="0.74803149606299213" bottom="0.19685039370078741" header="0" footer="0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zoomScaleNormal="100" workbookViewId="0">
      <selection activeCell="H5" sqref="H5"/>
    </sheetView>
  </sheetViews>
  <sheetFormatPr defaultColWidth="9.109375" defaultRowHeight="13.2" x14ac:dyDescent="0.25"/>
  <cols>
    <col min="1" max="1" width="4.6640625" style="9" customWidth="1"/>
    <col min="2" max="2" width="7" style="45" customWidth="1"/>
    <col min="3" max="3" width="48.109375" style="48" customWidth="1"/>
    <col min="4" max="4" width="10.5546875" style="49" customWidth="1"/>
    <col min="5" max="5" width="10.44140625" style="95" customWidth="1"/>
    <col min="6" max="6" width="11.33203125" style="95" customWidth="1"/>
    <col min="7" max="8" width="9.109375" style="12"/>
    <col min="9" max="16384" width="9.109375" style="2"/>
  </cols>
  <sheetData>
    <row r="1" spans="1:8" ht="15.6" x14ac:dyDescent="0.3">
      <c r="C1" s="104" t="s">
        <v>246</v>
      </c>
      <c r="D1" s="104"/>
      <c r="E1" s="104"/>
      <c r="F1" s="104"/>
    </row>
    <row r="2" spans="1:8" ht="15" customHeight="1" x14ac:dyDescent="0.3">
      <c r="C2" s="104" t="s">
        <v>248</v>
      </c>
      <c r="D2" s="104"/>
      <c r="E2" s="104"/>
      <c r="F2" s="104"/>
    </row>
    <row r="3" spans="1:8" ht="15.6" x14ac:dyDescent="0.3">
      <c r="C3" s="46"/>
      <c r="D3" s="46"/>
      <c r="E3" s="105" t="s">
        <v>121</v>
      </c>
      <c r="F3" s="105"/>
    </row>
    <row r="4" spans="1:8" ht="15.6" x14ac:dyDescent="0.25">
      <c r="E4" s="47"/>
      <c r="F4" s="47"/>
    </row>
    <row r="5" spans="1:8" ht="35.25" customHeight="1" x14ac:dyDescent="0.25">
      <c r="A5" s="106" t="s">
        <v>162</v>
      </c>
      <c r="B5" s="106"/>
      <c r="C5" s="106"/>
      <c r="D5" s="106"/>
      <c r="E5" s="106"/>
      <c r="F5" s="106"/>
    </row>
    <row r="6" spans="1:8" x14ac:dyDescent="0.25">
      <c r="A6" s="50"/>
      <c r="B6" s="50"/>
      <c r="C6" s="50"/>
      <c r="D6" s="50"/>
      <c r="E6" s="50"/>
      <c r="F6" s="50"/>
    </row>
    <row r="7" spans="1:8" x14ac:dyDescent="0.25">
      <c r="A7" s="51"/>
      <c r="B7" s="52"/>
      <c r="C7" s="53"/>
      <c r="D7" s="54"/>
      <c r="E7" s="55"/>
      <c r="F7" s="56" t="s">
        <v>39</v>
      </c>
    </row>
    <row r="8" spans="1:8" ht="39.6" x14ac:dyDescent="0.25">
      <c r="A8" s="57" t="s">
        <v>37</v>
      </c>
      <c r="B8" s="58" t="s">
        <v>120</v>
      </c>
      <c r="C8" s="57" t="s">
        <v>5</v>
      </c>
      <c r="D8" s="58" t="s">
        <v>19</v>
      </c>
      <c r="E8" s="57" t="s">
        <v>6</v>
      </c>
      <c r="F8" s="57" t="s">
        <v>12</v>
      </c>
    </row>
    <row r="9" spans="1:8" s="62" customFormat="1" ht="12.75" customHeight="1" x14ac:dyDescent="0.25">
      <c r="A9" s="59">
        <v>1</v>
      </c>
      <c r="B9" s="60" t="s">
        <v>7</v>
      </c>
      <c r="C9" s="57">
        <v>3</v>
      </c>
      <c r="D9" s="58">
        <v>4</v>
      </c>
      <c r="E9" s="57">
        <v>5</v>
      </c>
      <c r="F9" s="57">
        <v>6</v>
      </c>
      <c r="G9" s="61"/>
      <c r="H9" s="61"/>
    </row>
    <row r="10" spans="1:8" s="62" customFormat="1" ht="12.75" customHeight="1" x14ac:dyDescent="0.25">
      <c r="A10" s="63">
        <v>1</v>
      </c>
      <c r="B10" s="60" t="s">
        <v>20</v>
      </c>
      <c r="C10" s="64" t="s">
        <v>21</v>
      </c>
      <c r="D10" s="57"/>
      <c r="E10" s="65">
        <f>+E11+E14+E17+E20</f>
        <v>996.1</v>
      </c>
      <c r="F10" s="65">
        <f>+F11+F14+F17+F20</f>
        <v>18.399999999999999</v>
      </c>
      <c r="G10" s="61"/>
      <c r="H10" s="61"/>
    </row>
    <row r="11" spans="1:8" s="62" customFormat="1" ht="12.75" customHeight="1" x14ac:dyDescent="0.25">
      <c r="A11" s="63">
        <v>2</v>
      </c>
      <c r="B11" s="66" t="s">
        <v>67</v>
      </c>
      <c r="C11" s="67" t="s">
        <v>208</v>
      </c>
      <c r="D11" s="68"/>
      <c r="E11" s="69">
        <f>+E12+E13</f>
        <v>261.60000000000002</v>
      </c>
      <c r="F11" s="69">
        <f>+F12+F13</f>
        <v>7.7</v>
      </c>
      <c r="G11" s="61"/>
      <c r="H11" s="12"/>
    </row>
    <row r="12" spans="1:8" s="62" customFormat="1" ht="12.75" customHeight="1" x14ac:dyDescent="0.25">
      <c r="A12" s="63">
        <v>3</v>
      </c>
      <c r="B12" s="70"/>
      <c r="C12" s="71" t="s">
        <v>57</v>
      </c>
      <c r="D12" s="66" t="s">
        <v>209</v>
      </c>
      <c r="E12" s="72">
        <v>253.8</v>
      </c>
      <c r="F12" s="72"/>
      <c r="G12" s="61"/>
      <c r="H12" s="61"/>
    </row>
    <row r="13" spans="1:8" s="62" customFormat="1" ht="12.75" customHeight="1" x14ac:dyDescent="0.25">
      <c r="A13" s="63">
        <v>4</v>
      </c>
      <c r="B13" s="70"/>
      <c r="C13" s="73" t="s">
        <v>210</v>
      </c>
      <c r="D13" s="66" t="s">
        <v>211</v>
      </c>
      <c r="E13" s="72">
        <v>7.8</v>
      </c>
      <c r="F13" s="72">
        <v>7.7</v>
      </c>
      <c r="G13" s="61"/>
      <c r="H13" s="61"/>
    </row>
    <row r="14" spans="1:8" s="62" customFormat="1" ht="12.75" customHeight="1" x14ac:dyDescent="0.25">
      <c r="A14" s="63">
        <v>5</v>
      </c>
      <c r="B14" s="70" t="s">
        <v>68</v>
      </c>
      <c r="C14" s="67" t="s">
        <v>224</v>
      </c>
      <c r="D14" s="68"/>
      <c r="E14" s="69">
        <f>+E15</f>
        <v>484</v>
      </c>
      <c r="F14" s="69">
        <f>+F15</f>
        <v>0</v>
      </c>
      <c r="G14" s="61"/>
      <c r="H14" s="61"/>
    </row>
    <row r="15" spans="1:8" s="62" customFormat="1" ht="12.75" customHeight="1" x14ac:dyDescent="0.25">
      <c r="A15" s="63">
        <v>6</v>
      </c>
      <c r="B15" s="70"/>
      <c r="C15" s="74" t="s">
        <v>210</v>
      </c>
      <c r="D15" s="70"/>
      <c r="E15" s="72">
        <f>+E16</f>
        <v>484</v>
      </c>
      <c r="F15" s="72">
        <f>+F16</f>
        <v>0</v>
      </c>
      <c r="G15" s="61"/>
      <c r="H15" s="61"/>
    </row>
    <row r="16" spans="1:8" s="62" customFormat="1" ht="27" customHeight="1" x14ac:dyDescent="0.25">
      <c r="A16" s="63">
        <v>7</v>
      </c>
      <c r="B16" s="70"/>
      <c r="C16" s="71" t="s">
        <v>222</v>
      </c>
      <c r="D16" s="70" t="s">
        <v>23</v>
      </c>
      <c r="E16" s="72">
        <v>484</v>
      </c>
      <c r="F16" s="72"/>
      <c r="G16" s="61"/>
      <c r="H16" s="61"/>
    </row>
    <row r="17" spans="1:8" s="62" customFormat="1" ht="27" customHeight="1" x14ac:dyDescent="0.25">
      <c r="A17" s="63">
        <v>8</v>
      </c>
      <c r="B17" s="70" t="s">
        <v>240</v>
      </c>
      <c r="C17" s="67" t="s">
        <v>243</v>
      </c>
      <c r="D17" s="70"/>
      <c r="E17" s="69">
        <f>+E18</f>
        <v>232</v>
      </c>
      <c r="F17" s="69">
        <f>+F18</f>
        <v>0</v>
      </c>
      <c r="G17" s="61"/>
      <c r="H17" s="61"/>
    </row>
    <row r="18" spans="1:8" s="62" customFormat="1" ht="14.25" customHeight="1" x14ac:dyDescent="0.25">
      <c r="A18" s="63">
        <v>9</v>
      </c>
      <c r="B18" s="70"/>
      <c r="C18" s="74" t="s">
        <v>210</v>
      </c>
      <c r="D18" s="70"/>
      <c r="E18" s="72">
        <f>+E19</f>
        <v>232</v>
      </c>
      <c r="F18" s="72">
        <f>+F19</f>
        <v>0</v>
      </c>
      <c r="G18" s="61"/>
      <c r="H18" s="61"/>
    </row>
    <row r="19" spans="1:8" s="62" customFormat="1" ht="27" customHeight="1" x14ac:dyDescent="0.25">
      <c r="A19" s="63">
        <v>10</v>
      </c>
      <c r="B19" s="70"/>
      <c r="C19" s="71" t="s">
        <v>242</v>
      </c>
      <c r="D19" s="70" t="s">
        <v>58</v>
      </c>
      <c r="E19" s="72">
        <v>232</v>
      </c>
      <c r="F19" s="72"/>
      <c r="G19" s="61"/>
      <c r="H19" s="61"/>
    </row>
    <row r="20" spans="1:8" s="62" customFormat="1" ht="39.6" x14ac:dyDescent="0.25">
      <c r="A20" s="63">
        <v>11</v>
      </c>
      <c r="B20" s="70" t="s">
        <v>245</v>
      </c>
      <c r="C20" s="75" t="s">
        <v>239</v>
      </c>
      <c r="D20" s="70"/>
      <c r="E20" s="69">
        <f>SUM(E21:E37)</f>
        <v>18.5</v>
      </c>
      <c r="F20" s="69">
        <f>SUM(F21:F37)</f>
        <v>10.7</v>
      </c>
      <c r="G20" s="61"/>
      <c r="H20" s="61"/>
    </row>
    <row r="21" spans="1:8" s="62" customFormat="1" ht="12.75" customHeight="1" x14ac:dyDescent="0.25">
      <c r="A21" s="63">
        <v>12</v>
      </c>
      <c r="B21" s="70"/>
      <c r="C21" s="76" t="s">
        <v>54</v>
      </c>
      <c r="D21" s="70" t="s">
        <v>22</v>
      </c>
      <c r="E21" s="72">
        <v>1.9</v>
      </c>
      <c r="F21" s="72">
        <v>0.3</v>
      </c>
      <c r="G21" s="61"/>
      <c r="H21" s="61"/>
    </row>
    <row r="22" spans="1:8" s="62" customFormat="1" ht="12.75" customHeight="1" x14ac:dyDescent="0.25">
      <c r="A22" s="63">
        <v>13</v>
      </c>
      <c r="B22" s="70"/>
      <c r="C22" s="76" t="s">
        <v>46</v>
      </c>
      <c r="D22" s="70" t="s">
        <v>22</v>
      </c>
      <c r="E22" s="72">
        <v>0.7</v>
      </c>
      <c r="F22" s="72">
        <v>0.1</v>
      </c>
      <c r="G22" s="61"/>
      <c r="H22" s="61"/>
    </row>
    <row r="23" spans="1:8" s="62" customFormat="1" ht="12.75" customHeight="1" x14ac:dyDescent="0.25">
      <c r="A23" s="63">
        <v>14</v>
      </c>
      <c r="B23" s="70"/>
      <c r="C23" s="76" t="s">
        <v>47</v>
      </c>
      <c r="D23" s="70" t="s">
        <v>22</v>
      </c>
      <c r="E23" s="72">
        <v>0.7</v>
      </c>
      <c r="F23" s="72">
        <v>0.1</v>
      </c>
      <c r="G23" s="61"/>
      <c r="H23" s="61"/>
    </row>
    <row r="24" spans="1:8" s="62" customFormat="1" ht="12.75" customHeight="1" x14ac:dyDescent="0.25">
      <c r="A24" s="63">
        <v>15</v>
      </c>
      <c r="B24" s="70"/>
      <c r="C24" s="76" t="s">
        <v>48</v>
      </c>
      <c r="D24" s="70" t="s">
        <v>22</v>
      </c>
      <c r="E24" s="72">
        <v>1</v>
      </c>
      <c r="F24" s="72">
        <v>0.4</v>
      </c>
      <c r="G24" s="61"/>
      <c r="H24" s="61"/>
    </row>
    <row r="25" spans="1:8" s="62" customFormat="1" ht="12.75" customHeight="1" x14ac:dyDescent="0.25">
      <c r="A25" s="63">
        <v>16</v>
      </c>
      <c r="B25" s="70"/>
      <c r="C25" s="76" t="s">
        <v>49</v>
      </c>
      <c r="D25" s="70" t="s">
        <v>22</v>
      </c>
      <c r="E25" s="72">
        <v>2.6</v>
      </c>
      <c r="F25" s="72">
        <v>1.4</v>
      </c>
      <c r="G25" s="61"/>
      <c r="H25" s="61"/>
    </row>
    <row r="26" spans="1:8" s="62" customFormat="1" ht="12.75" customHeight="1" x14ac:dyDescent="0.25">
      <c r="A26" s="63">
        <v>17</v>
      </c>
      <c r="B26" s="70"/>
      <c r="C26" s="76" t="s">
        <v>50</v>
      </c>
      <c r="D26" s="70" t="s">
        <v>22</v>
      </c>
      <c r="E26" s="72">
        <v>0.7</v>
      </c>
      <c r="F26" s="72">
        <v>0.1</v>
      </c>
      <c r="G26" s="61"/>
      <c r="H26" s="61"/>
    </row>
    <row r="27" spans="1:8" s="62" customFormat="1" ht="12.75" customHeight="1" x14ac:dyDescent="0.25">
      <c r="A27" s="63">
        <v>18</v>
      </c>
      <c r="B27" s="70"/>
      <c r="C27" s="76" t="s">
        <v>53</v>
      </c>
      <c r="D27" s="77" t="s">
        <v>23</v>
      </c>
      <c r="E27" s="72">
        <v>0.6</v>
      </c>
      <c r="F27" s="72">
        <v>0.6</v>
      </c>
      <c r="G27" s="61"/>
      <c r="H27" s="61"/>
    </row>
    <row r="28" spans="1:8" s="62" customFormat="1" ht="12.75" customHeight="1" x14ac:dyDescent="0.25">
      <c r="A28" s="63">
        <v>19</v>
      </c>
      <c r="B28" s="70"/>
      <c r="C28" s="78" t="s">
        <v>40</v>
      </c>
      <c r="D28" s="77" t="s">
        <v>23</v>
      </c>
      <c r="E28" s="72">
        <v>0.6</v>
      </c>
      <c r="F28" s="72">
        <v>0.3</v>
      </c>
      <c r="G28" s="61"/>
      <c r="H28" s="61"/>
    </row>
    <row r="29" spans="1:8" s="62" customFormat="1" ht="12.75" customHeight="1" x14ac:dyDescent="0.25">
      <c r="A29" s="63">
        <v>20</v>
      </c>
      <c r="B29" s="70"/>
      <c r="C29" s="78" t="s">
        <v>41</v>
      </c>
      <c r="D29" s="77" t="s">
        <v>23</v>
      </c>
      <c r="E29" s="72">
        <v>0.2</v>
      </c>
      <c r="F29" s="72"/>
      <c r="G29" s="61"/>
      <c r="H29" s="61"/>
    </row>
    <row r="30" spans="1:8" s="62" customFormat="1" ht="12.75" customHeight="1" x14ac:dyDescent="0.25">
      <c r="A30" s="63">
        <v>21</v>
      </c>
      <c r="B30" s="70"/>
      <c r="C30" s="78" t="s">
        <v>17</v>
      </c>
      <c r="D30" s="77" t="s">
        <v>23</v>
      </c>
      <c r="E30" s="100">
        <v>0.4</v>
      </c>
      <c r="F30" s="100">
        <v>0.1</v>
      </c>
      <c r="G30" s="61"/>
      <c r="H30" s="61"/>
    </row>
    <row r="31" spans="1:8" s="62" customFormat="1" ht="12.75" customHeight="1" x14ac:dyDescent="0.25">
      <c r="A31" s="63">
        <v>22</v>
      </c>
      <c r="B31" s="70"/>
      <c r="C31" s="76" t="s">
        <v>43</v>
      </c>
      <c r="D31" s="77" t="s">
        <v>23</v>
      </c>
      <c r="E31" s="100">
        <v>2.2000000000000002</v>
      </c>
      <c r="F31" s="100">
        <v>1.9</v>
      </c>
      <c r="G31" s="61"/>
      <c r="H31" s="61"/>
    </row>
    <row r="32" spans="1:8" s="62" customFormat="1" ht="12.75" customHeight="1" x14ac:dyDescent="0.25">
      <c r="A32" s="63">
        <v>23</v>
      </c>
      <c r="B32" s="70"/>
      <c r="C32" s="78" t="s">
        <v>51</v>
      </c>
      <c r="D32" s="77" t="s">
        <v>24</v>
      </c>
      <c r="E32" s="100">
        <v>1.9</v>
      </c>
      <c r="F32" s="100">
        <v>1.8</v>
      </c>
      <c r="G32" s="61"/>
      <c r="H32" s="61"/>
    </row>
    <row r="33" spans="1:8" s="62" customFormat="1" ht="12.75" customHeight="1" x14ac:dyDescent="0.25">
      <c r="A33" s="63">
        <v>24</v>
      </c>
      <c r="B33" s="70"/>
      <c r="C33" s="76" t="s">
        <v>52</v>
      </c>
      <c r="D33" s="79" t="s">
        <v>58</v>
      </c>
      <c r="E33" s="100">
        <v>3.1</v>
      </c>
      <c r="F33" s="100">
        <v>3</v>
      </c>
      <c r="G33" s="61"/>
      <c r="H33" s="61"/>
    </row>
    <row r="34" spans="1:8" s="62" customFormat="1" ht="12.75" customHeight="1" x14ac:dyDescent="0.25">
      <c r="A34" s="63">
        <v>25</v>
      </c>
      <c r="B34" s="70"/>
      <c r="C34" s="78" t="s">
        <v>38</v>
      </c>
      <c r="D34" s="79" t="s">
        <v>58</v>
      </c>
      <c r="E34" s="100">
        <v>0.5</v>
      </c>
      <c r="F34" s="100">
        <v>0.1</v>
      </c>
      <c r="G34" s="61"/>
      <c r="H34" s="61"/>
    </row>
    <row r="35" spans="1:8" s="62" customFormat="1" ht="12.75" customHeight="1" x14ac:dyDescent="0.25">
      <c r="A35" s="63">
        <v>26</v>
      </c>
      <c r="B35" s="70"/>
      <c r="C35" s="78" t="s">
        <v>42</v>
      </c>
      <c r="D35" s="77" t="s">
        <v>24</v>
      </c>
      <c r="E35" s="100">
        <v>0.7</v>
      </c>
      <c r="F35" s="100">
        <v>0.1</v>
      </c>
      <c r="G35" s="61"/>
      <c r="H35" s="61"/>
    </row>
    <row r="36" spans="1:8" s="62" customFormat="1" ht="12" customHeight="1" x14ac:dyDescent="0.25">
      <c r="A36" s="63">
        <v>27</v>
      </c>
      <c r="B36" s="70"/>
      <c r="C36" s="80" t="s">
        <v>4</v>
      </c>
      <c r="D36" s="70" t="s">
        <v>22</v>
      </c>
      <c r="E36" s="100">
        <v>0.4</v>
      </c>
      <c r="F36" s="100">
        <v>0.1</v>
      </c>
      <c r="G36" s="61"/>
      <c r="H36" s="61"/>
    </row>
    <row r="37" spans="1:8" s="62" customFormat="1" ht="12" customHeight="1" x14ac:dyDescent="0.25">
      <c r="A37" s="63">
        <v>28</v>
      </c>
      <c r="B37" s="70"/>
      <c r="C37" s="80" t="s">
        <v>65</v>
      </c>
      <c r="D37" s="70" t="s">
        <v>22</v>
      </c>
      <c r="E37" s="100">
        <v>0.3</v>
      </c>
      <c r="F37" s="100">
        <v>0.3</v>
      </c>
      <c r="G37" s="61"/>
      <c r="H37" s="61"/>
    </row>
    <row r="38" spans="1:8" ht="18" customHeight="1" x14ac:dyDescent="0.25">
      <c r="A38" s="63">
        <v>29</v>
      </c>
      <c r="B38" s="60" t="s">
        <v>9</v>
      </c>
      <c r="C38" s="81" t="s">
        <v>10</v>
      </c>
      <c r="D38" s="66"/>
      <c r="E38" s="82">
        <f>+E39+E41+E43+E45+E47+E49+E51+E53+E55+E57</f>
        <v>532.90000000000009</v>
      </c>
      <c r="F38" s="82">
        <f>+F39+F41+F43+F45+F47+F49+F51+F53+F55+F57</f>
        <v>52.800000000000004</v>
      </c>
    </row>
    <row r="39" spans="1:8" ht="26.4" x14ac:dyDescent="0.25">
      <c r="A39" s="63">
        <v>30</v>
      </c>
      <c r="B39" s="70" t="s">
        <v>59</v>
      </c>
      <c r="C39" s="67" t="s">
        <v>164</v>
      </c>
      <c r="D39" s="66"/>
      <c r="E39" s="69">
        <f>+E40</f>
        <v>24.7</v>
      </c>
      <c r="F39" s="69">
        <f>+F40</f>
        <v>24.3</v>
      </c>
    </row>
    <row r="40" spans="1:8" x14ac:dyDescent="0.25">
      <c r="A40" s="63">
        <v>31</v>
      </c>
      <c r="B40" s="70"/>
      <c r="C40" s="83" t="s">
        <v>45</v>
      </c>
      <c r="D40" s="66" t="s">
        <v>11</v>
      </c>
      <c r="E40" s="72">
        <v>24.7</v>
      </c>
      <c r="F40" s="72">
        <v>24.3</v>
      </c>
    </row>
    <row r="41" spans="1:8" ht="26.4" x14ac:dyDescent="0.25">
      <c r="A41" s="63">
        <v>32</v>
      </c>
      <c r="B41" s="70" t="s">
        <v>60</v>
      </c>
      <c r="C41" s="67" t="s">
        <v>180</v>
      </c>
      <c r="D41" s="66"/>
      <c r="E41" s="69">
        <f>+E42</f>
        <v>160.69999999999999</v>
      </c>
      <c r="F41" s="69">
        <f>+F42</f>
        <v>3.1</v>
      </c>
    </row>
    <row r="42" spans="1:8" x14ac:dyDescent="0.25">
      <c r="A42" s="63">
        <v>33</v>
      </c>
      <c r="B42" s="70"/>
      <c r="C42" s="83" t="s">
        <v>3</v>
      </c>
      <c r="D42" s="66" t="s">
        <v>11</v>
      </c>
      <c r="E42" s="72">
        <v>160.69999999999999</v>
      </c>
      <c r="F42" s="72">
        <v>3.1</v>
      </c>
    </row>
    <row r="43" spans="1:8" ht="39.6" x14ac:dyDescent="0.25">
      <c r="A43" s="63">
        <v>34</v>
      </c>
      <c r="B43" s="70" t="s">
        <v>61</v>
      </c>
      <c r="C43" s="75" t="s">
        <v>179</v>
      </c>
      <c r="D43" s="84"/>
      <c r="E43" s="69">
        <f>+E44</f>
        <v>102.6</v>
      </c>
      <c r="F43" s="69">
        <f>+F44</f>
        <v>3</v>
      </c>
    </row>
    <row r="44" spans="1:8" x14ac:dyDescent="0.25">
      <c r="A44" s="63">
        <v>35</v>
      </c>
      <c r="B44" s="70"/>
      <c r="C44" s="83" t="s">
        <v>3</v>
      </c>
      <c r="D44" s="66" t="s">
        <v>167</v>
      </c>
      <c r="E44" s="72">
        <v>102.6</v>
      </c>
      <c r="F44" s="72">
        <v>3</v>
      </c>
    </row>
    <row r="45" spans="1:8" ht="26.4" x14ac:dyDescent="0.25">
      <c r="A45" s="63">
        <v>36</v>
      </c>
      <c r="B45" s="70" t="s">
        <v>62</v>
      </c>
      <c r="C45" s="75" t="s">
        <v>194</v>
      </c>
      <c r="D45" s="84"/>
      <c r="E45" s="69">
        <f>+E46</f>
        <v>132.80000000000001</v>
      </c>
      <c r="F45" s="69">
        <f>+F46</f>
        <v>2.6</v>
      </c>
    </row>
    <row r="46" spans="1:8" x14ac:dyDescent="0.25">
      <c r="A46" s="63">
        <v>37</v>
      </c>
      <c r="B46" s="70"/>
      <c r="C46" s="74" t="s">
        <v>3</v>
      </c>
      <c r="D46" s="66" t="s">
        <v>167</v>
      </c>
      <c r="E46" s="72">
        <v>132.80000000000001</v>
      </c>
      <c r="F46" s="72">
        <v>2.6</v>
      </c>
    </row>
    <row r="47" spans="1:8" ht="26.4" x14ac:dyDescent="0.25">
      <c r="A47" s="63">
        <v>38</v>
      </c>
      <c r="B47" s="70" t="s">
        <v>63</v>
      </c>
      <c r="C47" s="75" t="s">
        <v>195</v>
      </c>
      <c r="D47" s="84"/>
      <c r="E47" s="69">
        <f>+E48</f>
        <v>0.7</v>
      </c>
      <c r="F47" s="69">
        <f>+F48</f>
        <v>0</v>
      </c>
    </row>
    <row r="48" spans="1:8" x14ac:dyDescent="0.25">
      <c r="A48" s="63">
        <v>39</v>
      </c>
      <c r="B48" s="70"/>
      <c r="C48" s="74" t="s">
        <v>3</v>
      </c>
      <c r="D48" s="66" t="s">
        <v>167</v>
      </c>
      <c r="E48" s="72">
        <v>0.7</v>
      </c>
      <c r="F48" s="72"/>
    </row>
    <row r="49" spans="1:8" ht="66" x14ac:dyDescent="0.25">
      <c r="A49" s="63">
        <v>40</v>
      </c>
      <c r="B49" s="70" t="s">
        <v>161</v>
      </c>
      <c r="C49" s="75" t="s">
        <v>202</v>
      </c>
      <c r="D49" s="84"/>
      <c r="E49" s="69">
        <f>+E50</f>
        <v>0.6</v>
      </c>
      <c r="F49" s="69">
        <f>+F50</f>
        <v>0</v>
      </c>
    </row>
    <row r="50" spans="1:8" x14ac:dyDescent="0.25">
      <c r="A50" s="63">
        <v>41</v>
      </c>
      <c r="B50" s="70"/>
      <c r="C50" s="74" t="s">
        <v>3</v>
      </c>
      <c r="D50" s="66" t="s">
        <v>167</v>
      </c>
      <c r="E50" s="72">
        <v>0.6</v>
      </c>
      <c r="F50" s="72"/>
    </row>
    <row r="51" spans="1:8" ht="39.6" x14ac:dyDescent="0.25">
      <c r="A51" s="63">
        <v>42</v>
      </c>
      <c r="B51" s="70" t="s">
        <v>175</v>
      </c>
      <c r="C51" s="75" t="s">
        <v>203</v>
      </c>
      <c r="D51" s="66"/>
      <c r="E51" s="69">
        <f>+E52</f>
        <v>64</v>
      </c>
      <c r="F51" s="69">
        <f>+F52</f>
        <v>1.1000000000000001</v>
      </c>
      <c r="G51" s="2"/>
      <c r="H51" s="2"/>
    </row>
    <row r="52" spans="1:8" x14ac:dyDescent="0.25">
      <c r="A52" s="63">
        <v>43</v>
      </c>
      <c r="B52" s="70"/>
      <c r="C52" s="74" t="s">
        <v>3</v>
      </c>
      <c r="D52" s="66" t="s">
        <v>167</v>
      </c>
      <c r="E52" s="72">
        <f>24.9+22.6+16.5</f>
        <v>64</v>
      </c>
      <c r="F52" s="72">
        <f>0.5+0.3+0.3</f>
        <v>1.1000000000000001</v>
      </c>
    </row>
    <row r="53" spans="1:8" ht="26.4" x14ac:dyDescent="0.25">
      <c r="A53" s="63">
        <v>44</v>
      </c>
      <c r="B53" s="70" t="s">
        <v>216</v>
      </c>
      <c r="C53" s="75" t="s">
        <v>213</v>
      </c>
      <c r="D53" s="66"/>
      <c r="E53" s="72">
        <f>+E54</f>
        <v>0.1</v>
      </c>
      <c r="F53" s="72">
        <f>+F54</f>
        <v>0</v>
      </c>
    </row>
    <row r="54" spans="1:8" x14ac:dyDescent="0.25">
      <c r="A54" s="63">
        <v>45</v>
      </c>
      <c r="B54" s="70"/>
      <c r="C54" s="74" t="s">
        <v>3</v>
      </c>
      <c r="D54" s="66" t="s">
        <v>167</v>
      </c>
      <c r="E54" s="72">
        <v>0.1</v>
      </c>
      <c r="F54" s="72"/>
    </row>
    <row r="55" spans="1:8" ht="26.4" x14ac:dyDescent="0.25">
      <c r="A55" s="63">
        <v>46</v>
      </c>
      <c r="B55" s="70" t="s">
        <v>217</v>
      </c>
      <c r="C55" s="75" t="s">
        <v>215</v>
      </c>
      <c r="D55" s="66"/>
      <c r="E55" s="72">
        <f>+E56</f>
        <v>28.7</v>
      </c>
      <c r="F55" s="72">
        <f>+F56</f>
        <v>1.1000000000000001</v>
      </c>
    </row>
    <row r="56" spans="1:8" x14ac:dyDescent="0.25">
      <c r="A56" s="63">
        <v>47</v>
      </c>
      <c r="B56" s="70"/>
      <c r="C56" s="74" t="s">
        <v>210</v>
      </c>
      <c r="D56" s="66" t="s">
        <v>167</v>
      </c>
      <c r="E56" s="72">
        <v>28.7</v>
      </c>
      <c r="F56" s="72">
        <v>1.1000000000000001</v>
      </c>
    </row>
    <row r="57" spans="1:8" ht="26.4" x14ac:dyDescent="0.25">
      <c r="A57" s="63">
        <v>48</v>
      </c>
      <c r="B57" s="70" t="s">
        <v>220</v>
      </c>
      <c r="C57" s="67" t="s">
        <v>221</v>
      </c>
      <c r="D57" s="84"/>
      <c r="E57" s="69">
        <f>SUM(E58:E61)</f>
        <v>18</v>
      </c>
      <c r="F57" s="69">
        <f>SUM(F58:F61)</f>
        <v>17.600000000000001</v>
      </c>
    </row>
    <row r="58" spans="1:8" ht="39.6" x14ac:dyDescent="0.25">
      <c r="A58" s="63">
        <v>49</v>
      </c>
      <c r="B58" s="70"/>
      <c r="C58" s="73" t="s">
        <v>1</v>
      </c>
      <c r="D58" s="66" t="s">
        <v>25</v>
      </c>
      <c r="E58" s="72">
        <v>5.2</v>
      </c>
      <c r="F58" s="72">
        <v>5</v>
      </c>
    </row>
    <row r="59" spans="1:8" x14ac:dyDescent="0.25">
      <c r="A59" s="63">
        <v>50</v>
      </c>
      <c r="B59" s="70"/>
      <c r="C59" s="85" t="s">
        <v>2</v>
      </c>
      <c r="D59" s="86" t="s">
        <v>26</v>
      </c>
      <c r="E59" s="72">
        <v>4.5</v>
      </c>
      <c r="F59" s="72">
        <v>4.4000000000000004</v>
      </c>
    </row>
    <row r="60" spans="1:8" x14ac:dyDescent="0.25">
      <c r="A60" s="63">
        <v>51</v>
      </c>
      <c r="B60" s="70"/>
      <c r="C60" s="87" t="s">
        <v>4</v>
      </c>
      <c r="D60" s="66" t="s">
        <v>35</v>
      </c>
      <c r="E60" s="72">
        <v>2.1</v>
      </c>
      <c r="F60" s="72">
        <v>2.1</v>
      </c>
    </row>
    <row r="61" spans="1:8" x14ac:dyDescent="0.25">
      <c r="A61" s="63">
        <v>52</v>
      </c>
      <c r="B61" s="70"/>
      <c r="C61" s="85" t="s">
        <v>45</v>
      </c>
      <c r="D61" s="66" t="s">
        <v>11</v>
      </c>
      <c r="E61" s="72">
        <v>6.2</v>
      </c>
      <c r="F61" s="72">
        <v>6.1</v>
      </c>
    </row>
    <row r="62" spans="1:8" x14ac:dyDescent="0.25">
      <c r="A62" s="63">
        <v>53</v>
      </c>
      <c r="B62" s="60" t="s">
        <v>27</v>
      </c>
      <c r="C62" s="81" t="s">
        <v>28</v>
      </c>
      <c r="D62" s="68"/>
      <c r="E62" s="88">
        <f>+E63+E65</f>
        <v>354.6</v>
      </c>
      <c r="F62" s="88">
        <f>+F63+F65</f>
        <v>0</v>
      </c>
    </row>
    <row r="63" spans="1:8" ht="26.4" x14ac:dyDescent="0.25">
      <c r="A63" s="63">
        <v>54</v>
      </c>
      <c r="B63" s="70" t="s">
        <v>182</v>
      </c>
      <c r="C63" s="67" t="s">
        <v>183</v>
      </c>
      <c r="D63" s="68"/>
      <c r="E63" s="72">
        <f>+E64</f>
        <v>54.6</v>
      </c>
      <c r="F63" s="72">
        <f>+F64</f>
        <v>0</v>
      </c>
    </row>
    <row r="64" spans="1:8" ht="26.4" x14ac:dyDescent="0.25">
      <c r="A64" s="63">
        <v>55</v>
      </c>
      <c r="B64" s="70"/>
      <c r="C64" s="74" t="s">
        <v>18</v>
      </c>
      <c r="D64" s="70" t="s">
        <v>30</v>
      </c>
      <c r="E64" s="72">
        <v>54.6</v>
      </c>
      <c r="F64" s="72"/>
    </row>
    <row r="65" spans="1:6" ht="26.4" x14ac:dyDescent="0.25">
      <c r="A65" s="63">
        <v>56</v>
      </c>
      <c r="B65" s="70" t="s">
        <v>225</v>
      </c>
      <c r="C65" s="67" t="s">
        <v>224</v>
      </c>
      <c r="D65" s="68"/>
      <c r="E65" s="69">
        <f>+E66</f>
        <v>300</v>
      </c>
      <c r="F65" s="69">
        <f>+F66</f>
        <v>0</v>
      </c>
    </row>
    <row r="66" spans="1:6" x14ac:dyDescent="0.25">
      <c r="A66" s="63">
        <v>57</v>
      </c>
      <c r="B66" s="70"/>
      <c r="C66" s="74" t="s">
        <v>3</v>
      </c>
      <c r="D66" s="68"/>
      <c r="E66" s="72">
        <f>+E67</f>
        <v>300</v>
      </c>
      <c r="F66" s="72">
        <f>+F67</f>
        <v>0</v>
      </c>
    </row>
    <row r="67" spans="1:6" ht="26.4" x14ac:dyDescent="0.25">
      <c r="A67" s="63">
        <v>58</v>
      </c>
      <c r="B67" s="70"/>
      <c r="C67" s="71" t="s">
        <v>223</v>
      </c>
      <c r="D67" s="68" t="s">
        <v>29</v>
      </c>
      <c r="E67" s="72">
        <v>300</v>
      </c>
      <c r="F67" s="72"/>
    </row>
    <row r="68" spans="1:6" ht="21" customHeight="1" x14ac:dyDescent="0.25">
      <c r="A68" s="63">
        <v>59</v>
      </c>
      <c r="B68" s="60" t="s">
        <v>31</v>
      </c>
      <c r="C68" s="89" t="s">
        <v>32</v>
      </c>
      <c r="D68" s="70"/>
      <c r="E68" s="82">
        <f>+E69</f>
        <v>2878.6</v>
      </c>
      <c r="F68" s="82">
        <f>+F69</f>
        <v>0</v>
      </c>
    </row>
    <row r="69" spans="1:6" ht="26.4" x14ac:dyDescent="0.25">
      <c r="A69" s="63">
        <v>60</v>
      </c>
      <c r="B69" s="70" t="s">
        <v>237</v>
      </c>
      <c r="C69" s="75" t="s">
        <v>238</v>
      </c>
      <c r="D69" s="70"/>
      <c r="E69" s="72">
        <f>+E70</f>
        <v>2878.6</v>
      </c>
      <c r="F69" s="72">
        <f>+F70</f>
        <v>0</v>
      </c>
    </row>
    <row r="70" spans="1:6" x14ac:dyDescent="0.25">
      <c r="A70" s="63">
        <v>61</v>
      </c>
      <c r="B70" s="60"/>
      <c r="C70" s="74" t="s">
        <v>3</v>
      </c>
      <c r="D70" s="70" t="s">
        <v>181</v>
      </c>
      <c r="E70" s="72">
        <v>2878.6</v>
      </c>
      <c r="F70" s="72"/>
    </row>
    <row r="71" spans="1:6" x14ac:dyDescent="0.25">
      <c r="A71" s="63">
        <v>62</v>
      </c>
      <c r="B71" s="60" t="s">
        <v>33</v>
      </c>
      <c r="C71" s="81" t="s">
        <v>34</v>
      </c>
      <c r="D71" s="70"/>
      <c r="E71" s="82">
        <f>+E72</f>
        <v>14.1</v>
      </c>
      <c r="F71" s="82">
        <f>+F72</f>
        <v>0</v>
      </c>
    </row>
    <row r="72" spans="1:6" ht="39.6" x14ac:dyDescent="0.25">
      <c r="A72" s="63">
        <v>63</v>
      </c>
      <c r="B72" s="70" t="s">
        <v>192</v>
      </c>
      <c r="C72" s="90" t="s">
        <v>241</v>
      </c>
      <c r="D72" s="70"/>
      <c r="E72" s="69">
        <f>+E73</f>
        <v>14.1</v>
      </c>
      <c r="F72" s="69">
        <f>+F73</f>
        <v>0</v>
      </c>
    </row>
    <row r="73" spans="1:6" x14ac:dyDescent="0.25">
      <c r="A73" s="63">
        <v>64</v>
      </c>
      <c r="B73" s="60"/>
      <c r="C73" s="83" t="s">
        <v>3</v>
      </c>
      <c r="D73" s="70"/>
      <c r="E73" s="72">
        <v>14.1</v>
      </c>
      <c r="F73" s="72"/>
    </row>
    <row r="74" spans="1:6" x14ac:dyDescent="0.25">
      <c r="A74" s="63">
        <v>65</v>
      </c>
      <c r="B74" s="60" t="s">
        <v>13</v>
      </c>
      <c r="C74" s="81" t="s">
        <v>14</v>
      </c>
      <c r="D74" s="70"/>
      <c r="E74" s="82">
        <f>+E75</f>
        <v>282</v>
      </c>
      <c r="F74" s="82">
        <f>+F75</f>
        <v>0</v>
      </c>
    </row>
    <row r="75" spans="1:6" ht="39.6" x14ac:dyDescent="0.25">
      <c r="A75" s="63">
        <v>66</v>
      </c>
      <c r="B75" s="70" t="s">
        <v>64</v>
      </c>
      <c r="C75" s="90" t="s">
        <v>193</v>
      </c>
      <c r="D75" s="66"/>
      <c r="E75" s="72">
        <f>+E76</f>
        <v>282</v>
      </c>
      <c r="F75" s="72">
        <f>+F76</f>
        <v>0</v>
      </c>
    </row>
    <row r="76" spans="1:6" x14ac:dyDescent="0.25">
      <c r="A76" s="63">
        <v>67</v>
      </c>
      <c r="B76" s="70"/>
      <c r="C76" s="83" t="s">
        <v>3</v>
      </c>
      <c r="D76" s="66" t="s">
        <v>44</v>
      </c>
      <c r="E76" s="72">
        <v>282</v>
      </c>
      <c r="F76" s="72"/>
    </row>
    <row r="77" spans="1:6" x14ac:dyDescent="0.25">
      <c r="A77" s="63">
        <v>68</v>
      </c>
      <c r="B77" s="60"/>
      <c r="C77" s="91" t="s">
        <v>8</v>
      </c>
      <c r="D77" s="70"/>
      <c r="E77" s="82">
        <f>+E38+E62+E74+E10+E68+E71</f>
        <v>5058.3</v>
      </c>
      <c r="F77" s="82">
        <f>+F38+F62+F74+F10+F68+F71</f>
        <v>71.2</v>
      </c>
    </row>
    <row r="78" spans="1:6" x14ac:dyDescent="0.25">
      <c r="C78" s="48" t="s">
        <v>36</v>
      </c>
      <c r="D78" s="45"/>
      <c r="E78" s="92"/>
      <c r="F78" s="92"/>
    </row>
    <row r="79" spans="1:6" ht="13.5" customHeight="1" x14ac:dyDescent="0.25">
      <c r="C79" s="93"/>
      <c r="E79" s="92"/>
      <c r="F79" s="92"/>
    </row>
    <row r="80" spans="1:6" x14ac:dyDescent="0.25">
      <c r="C80" s="93"/>
      <c r="D80" s="2"/>
      <c r="E80" s="94"/>
      <c r="F80" s="94"/>
    </row>
    <row r="81" spans="3:6" x14ac:dyDescent="0.25">
      <c r="D81" s="95"/>
      <c r="E81" s="94"/>
      <c r="F81" s="94"/>
    </row>
    <row r="82" spans="3:6" x14ac:dyDescent="0.25">
      <c r="C82" s="96"/>
      <c r="E82" s="94"/>
      <c r="F82" s="94"/>
    </row>
    <row r="83" spans="3:6" x14ac:dyDescent="0.25">
      <c r="C83" s="97"/>
      <c r="E83" s="94"/>
      <c r="F83" s="94"/>
    </row>
    <row r="84" spans="3:6" x14ac:dyDescent="0.25">
      <c r="C84" s="98"/>
    </row>
    <row r="85" spans="3:6" x14ac:dyDescent="0.25">
      <c r="C85" s="96"/>
    </row>
    <row r="86" spans="3:6" x14ac:dyDescent="0.25">
      <c r="C86" s="99"/>
      <c r="E86" s="94"/>
    </row>
    <row r="90" spans="3:6" x14ac:dyDescent="0.25">
      <c r="E90" s="94"/>
    </row>
    <row r="91" spans="3:6" x14ac:dyDescent="0.25">
      <c r="E91" s="94"/>
    </row>
    <row r="93" spans="3:6" x14ac:dyDescent="0.25">
      <c r="E93" s="94"/>
    </row>
  </sheetData>
  <mergeCells count="4">
    <mergeCell ref="C1:F1"/>
    <mergeCell ref="E3:F3"/>
    <mergeCell ref="A5:F5"/>
    <mergeCell ref="C2:F2"/>
  </mergeCells>
  <pageMargins left="0.70866141732283472" right="0" top="0.74803149606299213" bottom="0.7480314960629921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4</vt:i4>
      </vt:variant>
    </vt:vector>
  </HeadingPairs>
  <TitlesOfParts>
    <vt:vector size="6" baseType="lpstr">
      <vt:lpstr>1 pr</vt:lpstr>
      <vt:lpstr>10 pr</vt:lpstr>
      <vt:lpstr>'1 pr'!Print_Area</vt:lpstr>
      <vt:lpstr>'10 pr'!Print_Area</vt:lpstr>
      <vt:lpstr>'1 pr'!Print_Titles</vt:lpstr>
      <vt:lpstr>'10 pr'!Print_Titles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V.Sirvaitiene</dc:creator>
  <cp:lastModifiedBy>Vartotoja</cp:lastModifiedBy>
  <cp:lastPrinted>2023-03-17T07:56:29Z</cp:lastPrinted>
  <dcterms:created xsi:type="dcterms:W3CDTF">1996-10-14T23:33:28Z</dcterms:created>
  <dcterms:modified xsi:type="dcterms:W3CDTF">2023-03-28T14:45:28Z</dcterms:modified>
</cp:coreProperties>
</file>