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23 TARYBOS POSĖDIS\SP\TS\"/>
    </mc:Choice>
  </mc:AlternateContent>
  <bookViews>
    <workbookView xWindow="0" yWindow="0" windowWidth="19200" windowHeight="7248" tabRatio="897" activeTab="2"/>
  </bookViews>
  <sheets>
    <sheet name="1 pr" sheetId="9" r:id="rId1"/>
    <sheet name="8 pr" sheetId="61" r:id="rId2"/>
    <sheet name="10 pr" sheetId="49" r:id="rId3"/>
  </sheets>
  <definedNames>
    <definedName name="_xlnm.Print_Area" localSheetId="0">'1 pr'!$A$1:$C$93</definedName>
    <definedName name="_xlnm.Print_Area" localSheetId="2">'10 pr'!$A$1:$H$70</definedName>
    <definedName name="_xlnm.Print_Area" localSheetId="1">'8 pr'!$A$1:$H$106</definedName>
    <definedName name="_xlnm.Print_Titles" localSheetId="0">'1 pr'!$7:$7</definedName>
    <definedName name="_xlnm.Print_Titles" localSheetId="2">'10 pr'!$11:$11</definedName>
    <definedName name="_xlnm.Print_Titles" localSheetId="1">'8 pr'!$12:$12</definedName>
  </definedNames>
  <calcPr calcId="152511"/>
  <fileRecoveryPr autoRecover="0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F60" i="49" l="1"/>
  <c r="F90" i="61"/>
  <c r="H65" i="49"/>
  <c r="G102" i="61"/>
  <c r="H102" i="61"/>
  <c r="H67" i="61" s="1"/>
  <c r="F102" i="61"/>
  <c r="E103" i="61"/>
  <c r="C50" i="9"/>
  <c r="C48" i="9"/>
  <c r="C46" i="9"/>
  <c r="G60" i="49"/>
  <c r="G59" i="49" s="1"/>
  <c r="H60" i="49"/>
  <c r="H59" i="49" s="1"/>
  <c r="E61" i="49"/>
  <c r="E67" i="49"/>
  <c r="G66" i="49"/>
  <c r="G65" i="49" s="1"/>
  <c r="F66" i="49"/>
  <c r="F65" i="49"/>
  <c r="E65" i="49" s="1"/>
  <c r="E64" i="49"/>
  <c r="G63" i="49"/>
  <c r="G62" i="49"/>
  <c r="F63" i="49"/>
  <c r="F62" i="49" s="1"/>
  <c r="E62" i="49" s="1"/>
  <c r="H62" i="49"/>
  <c r="E58" i="49"/>
  <c r="E57" i="49"/>
  <c r="E56" i="49"/>
  <c r="E55" i="49"/>
  <c r="E54" i="49"/>
  <c r="E53" i="49"/>
  <c r="E52" i="49"/>
  <c r="E51" i="49"/>
  <c r="E50" i="49"/>
  <c r="E49" i="49"/>
  <c r="H48" i="49"/>
  <c r="G48" i="49"/>
  <c r="F48" i="49"/>
  <c r="E48" i="49" s="1"/>
  <c r="E47" i="49"/>
  <c r="H46" i="49"/>
  <c r="G46" i="49"/>
  <c r="G45" i="49" s="1"/>
  <c r="F46" i="49"/>
  <c r="E46" i="49" s="1"/>
  <c r="E44" i="49"/>
  <c r="G43" i="49"/>
  <c r="F43" i="49"/>
  <c r="E43" i="49" s="1"/>
  <c r="E42" i="49"/>
  <c r="E41" i="49"/>
  <c r="E40" i="49"/>
  <c r="H39" i="49"/>
  <c r="H38" i="49" s="1"/>
  <c r="G39" i="49"/>
  <c r="G38" i="49"/>
  <c r="F39" i="49"/>
  <c r="F38" i="49" s="1"/>
  <c r="E37" i="49"/>
  <c r="G36" i="49"/>
  <c r="G18" i="49" s="1"/>
  <c r="F36" i="49"/>
  <c r="E36" i="49"/>
  <c r="E35" i="49"/>
  <c r="E34" i="49"/>
  <c r="E33" i="49"/>
  <c r="E32" i="49"/>
  <c r="E31" i="49"/>
  <c r="E30" i="49"/>
  <c r="E29" i="49"/>
  <c r="E28" i="49"/>
  <c r="E27" i="49"/>
  <c r="E26" i="49"/>
  <c r="E25" i="49"/>
  <c r="E24" i="49"/>
  <c r="E23" i="49"/>
  <c r="E22" i="49"/>
  <c r="E21" i="49"/>
  <c r="E20" i="49"/>
  <c r="E19" i="49"/>
  <c r="H18" i="49"/>
  <c r="E17" i="49"/>
  <c r="F16" i="49"/>
  <c r="E16" i="49" s="1"/>
  <c r="H15" i="49"/>
  <c r="G15" i="49"/>
  <c r="E14" i="49"/>
  <c r="H13" i="49"/>
  <c r="H12" i="49" s="1"/>
  <c r="G13" i="49"/>
  <c r="F13" i="49"/>
  <c r="C17" i="9"/>
  <c r="C88" i="9"/>
  <c r="C81" i="9"/>
  <c r="C87" i="9"/>
  <c r="C78" i="9"/>
  <c r="C89" i="9"/>
  <c r="C71" i="9"/>
  <c r="C67" i="9"/>
  <c r="C66" i="9"/>
  <c r="C62" i="9" s="1"/>
  <c r="C61" i="9" s="1"/>
  <c r="C26" i="9"/>
  <c r="C21" i="9" s="1"/>
  <c r="C20" i="9" s="1"/>
  <c r="C14" i="9"/>
  <c r="C10" i="9"/>
  <c r="E91" i="61"/>
  <c r="F82" i="61"/>
  <c r="G32" i="61"/>
  <c r="E33" i="61"/>
  <c r="E32" i="61" s="1"/>
  <c r="E46" i="61"/>
  <c r="E48" i="61"/>
  <c r="E47" i="61"/>
  <c r="E28" i="61"/>
  <c r="E24" i="61"/>
  <c r="E101" i="61"/>
  <c r="E100" i="61"/>
  <c r="E99" i="61"/>
  <c r="E98" i="61"/>
  <c r="E97" i="61"/>
  <c r="E96" i="61"/>
  <c r="E95" i="61"/>
  <c r="E94" i="61"/>
  <c r="E93" i="61"/>
  <c r="E92" i="61"/>
  <c r="E90" i="61" s="1"/>
  <c r="G90" i="61"/>
  <c r="E89" i="61"/>
  <c r="E88" i="61" s="1"/>
  <c r="G88" i="61"/>
  <c r="F88" i="61"/>
  <c r="E87" i="61"/>
  <c r="E86" i="61" s="1"/>
  <c r="G86" i="61"/>
  <c r="F86" i="61"/>
  <c r="E85" i="61"/>
  <c r="E84" i="61" s="1"/>
  <c r="G84" i="61"/>
  <c r="F84" i="61"/>
  <c r="E83" i="61"/>
  <c r="E82" i="61" s="1"/>
  <c r="G82" i="61"/>
  <c r="G80" i="61"/>
  <c r="E81" i="61"/>
  <c r="E80" i="61"/>
  <c r="E79" i="61"/>
  <c r="E78" i="61" s="1"/>
  <c r="G78" i="61"/>
  <c r="F78" i="61"/>
  <c r="E77" i="61"/>
  <c r="E76" i="61" s="1"/>
  <c r="G76" i="61"/>
  <c r="F76" i="61"/>
  <c r="E75" i="61"/>
  <c r="E74" i="61" s="1"/>
  <c r="G74" i="61"/>
  <c r="F74" i="61"/>
  <c r="E73" i="61"/>
  <c r="E72" i="61" s="1"/>
  <c r="G72" i="61"/>
  <c r="F72" i="61"/>
  <c r="E71" i="61"/>
  <c r="E70" i="61" s="1"/>
  <c r="G70" i="61"/>
  <c r="F70" i="61"/>
  <c r="E69" i="61"/>
  <c r="E68" i="61" s="1"/>
  <c r="G68" i="61"/>
  <c r="F68" i="61"/>
  <c r="E66" i="61"/>
  <c r="H65" i="61"/>
  <c r="H49" i="61" s="1"/>
  <c r="G65" i="61"/>
  <c r="F65" i="61"/>
  <c r="E65" i="61" s="1"/>
  <c r="E64" i="61"/>
  <c r="E62" i="61"/>
  <c r="F62" i="61"/>
  <c r="E63" i="61"/>
  <c r="H62" i="61"/>
  <c r="G62" i="61"/>
  <c r="E61" i="61"/>
  <c r="E60" i="61"/>
  <c r="E59" i="61"/>
  <c r="E58" i="61"/>
  <c r="E57" i="61"/>
  <c r="E56" i="61"/>
  <c r="E55" i="61"/>
  <c r="E54" i="61"/>
  <c r="E53" i="61"/>
  <c r="E52" i="61"/>
  <c r="E50" i="61" s="1"/>
  <c r="E51" i="61"/>
  <c r="G50" i="61"/>
  <c r="F50" i="61"/>
  <c r="G47" i="61"/>
  <c r="F47" i="61"/>
  <c r="E45" i="61"/>
  <c r="G45" i="61"/>
  <c r="F45" i="61"/>
  <c r="E44" i="61"/>
  <c r="E43" i="61"/>
  <c r="E42" i="61"/>
  <c r="E41" i="61"/>
  <c r="F32" i="61"/>
  <c r="E40" i="61"/>
  <c r="E39" i="61"/>
  <c r="E38" i="61"/>
  <c r="E37" i="61"/>
  <c r="E36" i="61"/>
  <c r="E35" i="61"/>
  <c r="E34" i="61"/>
  <c r="E31" i="61"/>
  <c r="E30" i="61" s="1"/>
  <c r="G30" i="61"/>
  <c r="F30" i="61"/>
  <c r="E29" i="61"/>
  <c r="E27" i="61"/>
  <c r="E26" i="61"/>
  <c r="E25" i="61"/>
  <c r="H23" i="61"/>
  <c r="H22" i="61"/>
  <c r="E21" i="61"/>
  <c r="E20" i="61" s="1"/>
  <c r="H20" i="61"/>
  <c r="G20" i="61"/>
  <c r="F20" i="61"/>
  <c r="E19" i="61"/>
  <c r="H18" i="61"/>
  <c r="H13" i="61" s="1"/>
  <c r="G18" i="61"/>
  <c r="F18" i="61"/>
  <c r="E17" i="61"/>
  <c r="E16" i="61"/>
  <c r="G16" i="61"/>
  <c r="F16" i="61"/>
  <c r="E15" i="61"/>
  <c r="E14" i="61"/>
  <c r="G14" i="61"/>
  <c r="G13" i="61" s="1"/>
  <c r="F14" i="61"/>
  <c r="F13" i="61" s="1"/>
  <c r="G23" i="61"/>
  <c r="G22" i="61" s="1"/>
  <c r="F80" i="61"/>
  <c r="F67" i="61" s="1"/>
  <c r="E67" i="61" s="1"/>
  <c r="F23" i="61"/>
  <c r="F18" i="49"/>
  <c r="E18" i="49" s="1"/>
  <c r="E102" i="61"/>
  <c r="E13" i="49"/>
  <c r="F49" i="61"/>
  <c r="E49" i="61" s="1"/>
  <c r="H45" i="49"/>
  <c r="E66" i="49"/>
  <c r="F59" i="49"/>
  <c r="H104" i="61" l="1"/>
  <c r="C8" i="9"/>
  <c r="E18" i="61"/>
  <c r="G49" i="61"/>
  <c r="G104" i="61" s="1"/>
  <c r="F22" i="61"/>
  <c r="E23" i="61"/>
  <c r="C80" i="9"/>
  <c r="G12" i="49"/>
  <c r="G68" i="49" s="1"/>
  <c r="F15" i="49"/>
  <c r="F45" i="49"/>
  <c r="E45" i="49" s="1"/>
  <c r="G67" i="61"/>
  <c r="C16" i="9"/>
  <c r="E59" i="49"/>
  <c r="E22" i="61"/>
  <c r="H68" i="49"/>
  <c r="C77" i="9"/>
  <c r="C79" i="9" s="1"/>
  <c r="C91" i="9" s="1"/>
  <c r="E38" i="49"/>
  <c r="E13" i="61"/>
  <c r="F104" i="61"/>
  <c r="E104" i="61" s="1"/>
  <c r="E60" i="49"/>
  <c r="E39" i="49"/>
  <c r="E63" i="49"/>
  <c r="F12" i="49" l="1"/>
  <c r="E15" i="49"/>
  <c r="F68" i="49" l="1"/>
  <c r="E68" i="49" s="1"/>
  <c r="E12" i="49"/>
</calcChain>
</file>

<file path=xl/sharedStrings.xml><?xml version="1.0" encoding="utf-8"?>
<sst xmlns="http://purl.oclc.org/ooxml/spreadsheetml/main" count="464" uniqueCount="362">
  <si>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</si>
  <si>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</si>
  <si>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</si>
  <si>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</si>
  <si>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</si>
  <si>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</si>
  <si>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</si>
  <si>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</si>
  <si>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</si>
  <si>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</si>
  <si>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</si>
  <si>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</si>
  <si>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</si>
  <si>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</si>
  <si>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</si>
  <si>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</si>
  <si>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</si>
  <si>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</si>
  <si>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Iš jų:</t>
  </si>
  <si>
    <t>2</t>
  </si>
  <si>
    <t>Šėtos socialinis ir ugdymo  centras</t>
  </si>
  <si>
    <t>Iš viso asignavimų</t>
  </si>
  <si>
    <t>03</t>
  </si>
  <si>
    <t>SOCIALINĖS APSAUGOS PLĖTOJIMAS</t>
  </si>
  <si>
    <t>10.04.01.01</t>
  </si>
  <si>
    <t>10.01.02.02</t>
  </si>
  <si>
    <t>11</t>
  </si>
  <si>
    <t>SAVIVALDYBĖS VALDYMO TOBULINIMAS</t>
  </si>
  <si>
    <t>Kėdainių rajono savivaldybės priešgaisrinė tarnyba</t>
  </si>
  <si>
    <t>03.02.01.01</t>
  </si>
  <si>
    <t>Programos Nr.</t>
  </si>
  <si>
    <t>turtui įsigyti</t>
  </si>
  <si>
    <t>iš viso</t>
  </si>
  <si>
    <t>iš jų darbo užmokesčiui</t>
  </si>
  <si>
    <t xml:space="preserve">             Pajamų pavadinimas</t>
  </si>
  <si>
    <t>Žemės mokestis</t>
  </si>
  <si>
    <t>Paveldimo turto mokestis</t>
  </si>
  <si>
    <t>Mokestis už aplinkos teršimą</t>
  </si>
  <si>
    <t>Valstybės rinkliava</t>
  </si>
  <si>
    <t xml:space="preserve">Nuomos mokestis už valstybinę žemę ir valstybinio vidaus  vandenų fondo vandens telkinius  </t>
  </si>
  <si>
    <t xml:space="preserve">Įmokos už išlaikymą švietimo, socialinės apsaugos ir kitose  įstaigose </t>
  </si>
  <si>
    <t>Materialiojo ir nematerialiojo turto realizavimo pajamos</t>
  </si>
  <si>
    <t xml:space="preserve">     socialinėms išmokoms ir kompensacijoms skaičiuoti ir mokėti </t>
  </si>
  <si>
    <t xml:space="preserve">     socialinei paramai mokiniams </t>
  </si>
  <si>
    <t xml:space="preserve">     melioracijai</t>
  </si>
  <si>
    <t>4</t>
  </si>
  <si>
    <t>10.04.01.40</t>
  </si>
  <si>
    <t>09</t>
  </si>
  <si>
    <t xml:space="preserve"> ŽEMĖS ŪKIO PLĖTRA IR MELIORACIJA</t>
  </si>
  <si>
    <t>11.1</t>
  </si>
  <si>
    <t>11.2</t>
  </si>
  <si>
    <t>11.3</t>
  </si>
  <si>
    <t>11.4</t>
  </si>
  <si>
    <t>01.06.01.02</t>
  </si>
  <si>
    <t>04.01.02.01</t>
  </si>
  <si>
    <t xml:space="preserve">     socialinėms paslaugoms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</si>
  <si>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</si>
  <si>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</si>
  <si>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</si>
  <si>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</si>
  <si>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</si>
  <si>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</si>
  <si>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</si>
  <si>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muzikos  mokykla</t>
  </si>
  <si>
    <t>Kėdainių specialioji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</si>
  <si>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</si>
  <si>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</si>
  <si>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</si>
  <si>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</si>
  <si>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</si>
  <si>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Funkcijos kodas</t>
  </si>
  <si>
    <t>01</t>
  </si>
  <si>
    <t>ŠVIETIMAS IR UGDYMAS</t>
  </si>
  <si>
    <t>09.01.02.01</t>
  </si>
  <si>
    <t>09.02.02.01</t>
  </si>
  <si>
    <t>09.02.01.01</t>
  </si>
  <si>
    <t>09.05.01.01</t>
  </si>
  <si>
    <t>02</t>
  </si>
  <si>
    <t>SVEIKATOS APSAUGA</t>
  </si>
  <si>
    <t>07.06.01.02</t>
  </si>
  <si>
    <t>10.01.02.02
10.07.01.01
10.09.01.01</t>
  </si>
  <si>
    <t>10.02.01.02</t>
  </si>
  <si>
    <t>10.07.01.01</t>
  </si>
  <si>
    <t>05</t>
  </si>
  <si>
    <t>KULTŪROS VEIKLOS PLĖTRA</t>
  </si>
  <si>
    <t>08.02.01.08</t>
  </si>
  <si>
    <t>08.02.01.01</t>
  </si>
  <si>
    <t>08.02.01.02</t>
  </si>
  <si>
    <t>07</t>
  </si>
  <si>
    <t>INFRASTRUKTŪROS OBJEKTŲ  PRIEŽIŪRA IR PLĖTRA</t>
  </si>
  <si>
    <t>08</t>
  </si>
  <si>
    <t>APLINKOS APSAUGA</t>
  </si>
  <si>
    <t>Iš jų</t>
  </si>
  <si>
    <t>3</t>
  </si>
  <si>
    <t xml:space="preserve">     dalyvauti rengiant ir vykdant mobilizaciją</t>
  </si>
  <si>
    <t xml:space="preserve">     valstybinės kalbos vartojimo ir taisyklingumo kontrolei</t>
  </si>
  <si>
    <t xml:space="preserve">     valstybės garantuojamai pirminei teisinei pagalbai teikti</t>
  </si>
  <si>
    <t xml:space="preserve">     gyventojų registrui tvarkyti ir duomenims valstybės registrams teikti</t>
  </si>
  <si>
    <t xml:space="preserve">     civilinei saugai</t>
  </si>
  <si>
    <t xml:space="preserve">     priešgaisrinei saugai</t>
  </si>
  <si>
    <t xml:space="preserve">     gyvenamosios vietos deklaravimo duomenų ir gyvenamosios vietos neturinčių asmenų apskaitos duomenims tvarkyti</t>
  </si>
  <si>
    <t xml:space="preserve">     žemės ūkio funkcijoms atlikti</t>
  </si>
  <si>
    <t xml:space="preserve">     savivaldybėms priskirtiems archyviniems dokumentams tvarkyti</t>
  </si>
  <si>
    <t xml:space="preserve">     duomenų teikimas Valstybės suteiktos pagalbos registrui</t>
  </si>
  <si>
    <t xml:space="preserve">     jaunimo teisių apsaugai</t>
  </si>
  <si>
    <t>Kitos neišvardytos pajamos</t>
  </si>
  <si>
    <t xml:space="preserve">     mokinių visuomenės sveikatos priežiūrai</t>
  </si>
  <si>
    <t xml:space="preserve">     visuomenės sveikatos stiprinimui ir stebėsenai</t>
  </si>
  <si>
    <t>Kėdainių suaugusiųjų ir jaunimo mokymo centras</t>
  </si>
  <si>
    <t xml:space="preserve">                                                                                         ___________________________</t>
  </si>
  <si>
    <t xml:space="preserve">     būsto nuomos ar išperkamosios būsto nuomos mokesčių dalies kompensacijoms</t>
  </si>
  <si>
    <t>04.05.01.02</t>
  </si>
  <si>
    <t>Kita tikslinė dotacija, iš jos:</t>
  </si>
  <si>
    <t xml:space="preserve">     mokyklos specialiųjų ugdymosi poreikių turintiems mokiniams</t>
  </si>
  <si>
    <t>Dividendai</t>
  </si>
  <si>
    <t>Kėdainių Juozo Paukštelio progimnazija</t>
  </si>
  <si>
    <t>01.06.01.04</t>
  </si>
  <si>
    <t>Pajamos iš baudų ir konfiskacijos</t>
  </si>
  <si>
    <t>FINANSINIŲ ĮSIPAREIGOJIMŲ PRISIĖMIMO (SKOLINIMOSI) PAJAMOS</t>
  </si>
  <si>
    <t>(tūkst. Eur)</t>
  </si>
  <si>
    <t>________________________________________________</t>
  </si>
  <si>
    <t>05.03.01.01</t>
  </si>
  <si>
    <t>Kėdainių r. Akademijos gimnazija</t>
  </si>
  <si>
    <t>Kėdainių r. Josvainių gimnazija</t>
  </si>
  <si>
    <t>Kėdainių r. Labūnavos pagrindinė mokykla</t>
  </si>
  <si>
    <t>Kėdainių r. Truskavos pagrindinė mokykla</t>
  </si>
  <si>
    <t>Kėdainių r. Šėtos  gimnazija</t>
  </si>
  <si>
    <t xml:space="preserve">Gyventojų pajamų mokestis </t>
  </si>
  <si>
    <t xml:space="preserve">     neveiksnių asmenų būklės peržiūrėjimui</t>
  </si>
  <si>
    <t xml:space="preserve">Biudžeto apyvartos 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</si>
  <si>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</si>
  <si>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</si>
  <si>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</si>
  <si>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</si>
  <si>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Turto mokesčiai (4+5+6)</t>
  </si>
  <si>
    <t xml:space="preserve"> MOKESČIAI (2+3+7)</t>
  </si>
  <si>
    <t xml:space="preserve">                                                 1 priedas</t>
  </si>
  <si>
    <t>Kėdainių pagalbos šeimai centras</t>
  </si>
  <si>
    <t xml:space="preserve">                                                                  Kėdainių rajono savivaldybės tarybos</t>
  </si>
  <si>
    <t>Prekių ir paslaugų</t>
  </si>
  <si>
    <t>Pajamos už prekes ir paslaugas</t>
  </si>
  <si>
    <t>Lietuvos sporto universiteto Kėdainių „Aušros“ progimnazija</t>
  </si>
  <si>
    <t>Kėdainių „Ryto“ progimnazija</t>
  </si>
  <si>
    <t>Kėdainių „Atžalyno“ gimnazija</t>
  </si>
  <si>
    <t>Pajamos už ilgalaikio ir trumpalaikio materialiojo turto nuomą</t>
  </si>
  <si>
    <t>10  priedas</t>
  </si>
  <si>
    <t>10.1</t>
  </si>
  <si>
    <t xml:space="preserve">     savižudžių prevencijos priemonių įgyvendinimui</t>
  </si>
  <si>
    <t xml:space="preserve">     erdvinių duomenų rinkinio tvarkymui</t>
  </si>
  <si>
    <t>15.1</t>
  </si>
  <si>
    <t>15.3</t>
  </si>
  <si>
    <t>15.4</t>
  </si>
  <si>
    <t>15.5</t>
  </si>
  <si>
    <t>Ilgalaikio ir trumpalaikio materialiojo turto nuomos</t>
  </si>
  <si>
    <t>IŠ VISO (32+33)</t>
  </si>
  <si>
    <t>11.5</t>
  </si>
  <si>
    <t>15.7</t>
  </si>
  <si>
    <t>Mokesčiai už valstybinius gamtos išteklius</t>
  </si>
  <si>
    <t>Kėdainių r. Vilainių mokykla-darželis „Obelėlė“</t>
  </si>
  <si>
    <t>Mokesčiai už medžiojamųjų gyvūnų išteklius</t>
  </si>
  <si>
    <t>Nekilnojamojo turto mokestis</t>
  </si>
  <si>
    <t>Vietinė rinkliava</t>
  </si>
  <si>
    <t>Prekių ir paslaugų mokesčiai (8)</t>
  </si>
  <si>
    <t>10.2</t>
  </si>
  <si>
    <t>Speciali tikslinė dotacija (12+13+14), iš jos:</t>
  </si>
  <si>
    <t>14.1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</si>
  <si>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</si>
  <si>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</si>
  <si>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</si>
  <si>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</si>
  <si>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</si>
  <si>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</si>
  <si>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</si>
  <si>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</si>
  <si>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</si>
  <si>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</si>
  <si>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</si>
  <si>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</si>
  <si>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</si>
  <si>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</si>
  <si>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</si>
  <si>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</si>
  <si>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</si>
  <si>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</si>
  <si>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</si>
  <si>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</si>
  <si>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</si>
  <si>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</si>
  <si>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</si>
  <si>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Turto pajamos (18+19+20+21)</t>
  </si>
  <si>
    <t>Pajamos už prekes ir paslaugas (23+24+25)</t>
  </si>
  <si>
    <t>Rinkliavos (27+28 )</t>
  </si>
  <si>
    <t>KITOS PAJAMOS (17+22+26+29+30+31)</t>
  </si>
  <si>
    <t>DOTACIJOS (10+11+15)</t>
  </si>
  <si>
    <t xml:space="preserve">                                       IŠ VISO PAJAMŲ IR DOTACIJŲ (1+9+16)</t>
  </si>
  <si>
    <t>IŠ VISO (34+35)</t>
  </si>
  <si>
    <t xml:space="preserve">     civilinės būklės aktams registruoti</t>
  </si>
  <si>
    <t xml:space="preserve">     užimtumo didinimo programai įgyvendinti</t>
  </si>
  <si>
    <t>15.6</t>
  </si>
  <si>
    <t>Kitos dotacijos, iš jų:</t>
  </si>
  <si>
    <t xml:space="preserve">      infrastruktūros projektų nuosavam indėliui užtikrinti</t>
  </si>
  <si>
    <t>15.8</t>
  </si>
  <si>
    <t>Kita tikslinė dotacija mokyklos specialiųjų ugdymosi poreikių turintiems mokiniams</t>
  </si>
  <si>
    <t>Kėdainių r. Miegenų pagrindinė mokykla</t>
  </si>
  <si>
    <t>Kėdainių švietimo pagalbos tarnyba</t>
  </si>
  <si>
    <t>Kėdainių rajono savivaldybės visuomenės sveikatos biuras</t>
  </si>
  <si>
    <t xml:space="preserve">09.02.01.01   </t>
  </si>
  <si>
    <t>07.04.01.02</t>
  </si>
  <si>
    <t xml:space="preserve">                                                                                      Kėdainių rajono savivaldybės tarybos</t>
  </si>
  <si>
    <t>8 priedas</t>
  </si>
  <si>
    <t>Funkcinis kodas</t>
  </si>
  <si>
    <t>Valstybinėms (perduotoms savivaldybėms) funkcijoms</t>
  </si>
  <si>
    <t>02.1</t>
  </si>
  <si>
    <t>Mokinių visuomenės sveikatos priežiūrai</t>
  </si>
  <si>
    <t>02.2</t>
  </si>
  <si>
    <t>Visuomenės sveikatos stiprinimui ir stebėsenai</t>
  </si>
  <si>
    <t>02.3</t>
  </si>
  <si>
    <t>Visuomenės psichikos sveikatos gerinimui</t>
  </si>
  <si>
    <t>02.4</t>
  </si>
  <si>
    <t>Neveiksnių asmenų būklės peržiūrėjimui</t>
  </si>
  <si>
    <t>03.1</t>
  </si>
  <si>
    <t>Socialinėms paslaugoms:
Socialinei globai asmenims su sunkia negalia</t>
  </si>
  <si>
    <t xml:space="preserve"> iš jų: finansuoti dienos socialinės globos paslaugas Kėdainių socialinės globos namuose</t>
  </si>
  <si>
    <t>03.2</t>
  </si>
  <si>
    <t>Socialinėms paslaugoms:
 Socialinei priežiūrai socialinės rizikos šeimoms</t>
  </si>
  <si>
    <t>03.3</t>
  </si>
  <si>
    <t>Socialinių išmokų ir kompensacijų skaičiavimas ir mokėjimas</t>
  </si>
  <si>
    <t xml:space="preserve">10.03.01.01
10.07.01.01
10.09.01.09 </t>
  </si>
  <si>
    <t>03.4</t>
  </si>
  <si>
    <t>Išlaidoms už įsigytus produktus, mokinio reikmenis ir socialinei paramai mokiniams administruoti</t>
  </si>
  <si>
    <t>03.5</t>
  </si>
  <si>
    <t>Būsto nuomos ar išperkamosios būsto nuomos mokesčių dalies kompensacijoms</t>
  </si>
  <si>
    <t>09.1</t>
  </si>
  <si>
    <t>Žemės ūkio funkcijoms vykdyti</t>
  </si>
  <si>
    <t>04.02.01.04</t>
  </si>
  <si>
    <t>09.2</t>
  </si>
  <si>
    <t>iš jų: polderiams eksploatuoti</t>
  </si>
  <si>
    <t>04.02.01.01</t>
  </si>
  <si>
    <t>Tvarkyti erdvinių duomenų rinkinį</t>
  </si>
  <si>
    <t>04.02.01.02</t>
  </si>
  <si>
    <t>53</t>
  </si>
  <si>
    <t>Priešgaisrinių tarnybų organizavimas</t>
  </si>
  <si>
    <t>55</t>
  </si>
  <si>
    <t>56</t>
  </si>
  <si>
    <t>Gyventojų registro tvarkymas ir duomenų valstybės registrui teikimas</t>
  </si>
  <si>
    <t>01.03.03.02</t>
  </si>
  <si>
    <t>57</t>
  </si>
  <si>
    <t>58</t>
  </si>
  <si>
    <t>Archyvinių dokumentų tvarkymas</t>
  </si>
  <si>
    <t>59</t>
  </si>
  <si>
    <t>60</t>
  </si>
  <si>
    <t>Civilinės būklės aktų registravimas</t>
  </si>
  <si>
    <t>61</t>
  </si>
  <si>
    <t>62</t>
  </si>
  <si>
    <t>Civilinės saugos organizavimas</t>
  </si>
  <si>
    <t>02.02.01.01</t>
  </si>
  <si>
    <t>63</t>
  </si>
  <si>
    <t>64</t>
  </si>
  <si>
    <t>11.6</t>
  </si>
  <si>
    <t>Valstybinės kalbos vartojimo ir taisyklingumo kontrolė</t>
  </si>
  <si>
    <t>65</t>
  </si>
  <si>
    <t>66</t>
  </si>
  <si>
    <t>11.7</t>
  </si>
  <si>
    <t>Mobilizacijos administravimas</t>
  </si>
  <si>
    <t>02.01.01.04</t>
  </si>
  <si>
    <t>67</t>
  </si>
  <si>
    <t>68</t>
  </si>
  <si>
    <t>11.9</t>
  </si>
  <si>
    <t>Jaunimo teisių apsauga</t>
  </si>
  <si>
    <t>69</t>
  </si>
  <si>
    <t>70</t>
  </si>
  <si>
    <t>11.10</t>
  </si>
  <si>
    <t>Pirminė teisinė pagalba</t>
  </si>
  <si>
    <t>71</t>
  </si>
  <si>
    <t>72</t>
  </si>
  <si>
    <t>11.11</t>
  </si>
  <si>
    <t>Duomenų teikimas Valstybės suteiktos pagalbos registrui</t>
  </si>
  <si>
    <t>73</t>
  </si>
  <si>
    <t>74</t>
  </si>
  <si>
    <t>11.12</t>
  </si>
  <si>
    <t>Gyvenamosios vietos deklaravimas</t>
  </si>
  <si>
    <t>75</t>
  </si>
  <si>
    <t>76</t>
  </si>
  <si>
    <t>77</t>
  </si>
  <si>
    <t>11.13</t>
  </si>
  <si>
    <t>Užimtumo didinimo programos įgyvendinimas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</si>
  <si>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</si>
  <si>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</si>
  <si>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</si>
  <si>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</si>
  <si>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</si>
  <si>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</si>
  <si>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</si>
  <si>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</si>
  <si>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</si>
  <si>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</si>
  <si>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</si>
  <si>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 xml:space="preserve">                                                                                               ________________________________</t>
  </si>
  <si>
    <t>Išlaidoms</t>
  </si>
  <si>
    <t>51</t>
  </si>
  <si>
    <t>54</t>
  </si>
  <si>
    <t xml:space="preserve">                                                                             Kėdainių rajono savivaldybės tarybos</t>
  </si>
  <si>
    <t>09.02.01.01
09.02.02.01</t>
  </si>
  <si>
    <t>Kėdainių švietimo pagalbos tarnyba iš viso:</t>
  </si>
  <si>
    <t xml:space="preserve">     VšĮ „Pažinimo taku“</t>
  </si>
  <si>
    <t>Suma (tūkst. Eur)</t>
  </si>
  <si>
    <t xml:space="preserve"> 09.05.01.03</t>
  </si>
  <si>
    <t>Kita dotacija kultūros ir meno darbuotojų darbo užmokesčiui padidinti</t>
  </si>
  <si>
    <t>Kėdainių rajono savivaldybės 2021 m. valstybei nuosavybės teise priklausančių melioracijos statinių priežiūrai ir remonto darbams įskaitant priešprojektinius tyrinėjimus, techninės sąmatinės dokumentacijos sudarymą, ekspertizę, darbų techninę priežiūrą bei kitus susijusius darbus</t>
  </si>
  <si>
    <t>2021 METŲ VALSTYBĖS BIUDŽETO SPECIALIOS TIKSLINĖS DOTACIJOS SAVIVALDYBĖS BIUDŽETUI VALSTYBINĖMS (VALSTYBĖS PERDUOTOMS SAVIVALDYBEI) FUNKCIJOMS ATLIKTI ASIGNAVIMAI</t>
  </si>
  <si>
    <t xml:space="preserve">2021 METŲ VALSTYBĖS BIUDŽETO SPECIALIOS TIKSLINĖS DOTACIJOS SAVIVALDYBĖS BIUDŽETUI KITI ASIGNAVIMAI </t>
  </si>
  <si>
    <t xml:space="preserve">          KĖDAINIŲ RAJONO SAVIVALDYBĖS 2021 METŲ BIUDŽETO PAJAMOS</t>
  </si>
  <si>
    <t>Kita dotacija savivaldybės viešajai bibliotekai dokumentams 2021 metais įsigyti</t>
  </si>
  <si>
    <t>Kita dotacija valstybės biudžeto lėšos, skirtos neformaliajam vaikų švietimui</t>
  </si>
  <si>
    <t>Dotacija savivaldybėms iš Europos Sąjungos, kitos tarptautinės finansinės paramos ir bendrojo finansavimo lėšų (10.1+10.2 )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</si>
  <si>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</si>
  <si>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</si>
  <si>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 xml:space="preserve">      valstybės biudžeto lėšos, skirtos neformaliajam vaikų švietimui </t>
  </si>
  <si>
    <t>13.1</t>
  </si>
  <si>
    <t>15.2</t>
  </si>
  <si>
    <t xml:space="preserve">      skaitmeninio ugdymo plėtrai</t>
  </si>
  <si>
    <t xml:space="preserve">      savivaldybės viešajai bibliotekai dokumentams 2021 metais įsigyti</t>
  </si>
  <si>
    <t xml:space="preserve">      savivaldybės kultūros ir meno darbuotojų darbo užmokesčiui padidinti</t>
  </si>
  <si>
    <t>Dotacija savivaldybėms iš Europos Sąjungos, kitos tarptautinės finansinės paramos ir bendrojo finansavimo lėšų turtui įsigyti iš jų:</t>
  </si>
  <si>
    <t xml:space="preserve">     infrastruktūros projektų nuosavam indėliui užtikrinti</t>
  </si>
  <si>
    <t>2020 METŲ NEPANAUDOTOS BIUDŽETO PAJAMOS, IŠ JŲ:</t>
  </si>
  <si>
    <t>Kėdainių rajono savivaldybės administracija</t>
  </si>
  <si>
    <t xml:space="preserve"> 09.05.01.01</t>
  </si>
  <si>
    <t>25.1</t>
  </si>
  <si>
    <t xml:space="preserve">      valstybės biudžeto lėšos, skirtos konsultacijoms mokiniams, patiriantiems mokymosi sunkumų</t>
  </si>
  <si>
    <t xml:space="preserve">      valstybės biudžeto lėšos, skirtos socialinių paslaugų šakos kolektyvinės sutarties įsipareigojimams igyvendinti</t>
  </si>
  <si>
    <t>15.9</t>
  </si>
  <si>
    <t>01.1</t>
  </si>
  <si>
    <t>01.2</t>
  </si>
  <si>
    <t>01.3</t>
  </si>
  <si>
    <t>Kita dotacija valstybės biudžeto lėšos, skirtos konsultacijoms mokiniams, patiriantiems mokymosi sunkumų</t>
  </si>
  <si>
    <t>Kita dotacija valstybės biudžeto lėšos, skirtos socialinių paslaugų šakos kolektyvinės sutarties įsipareigojimams igyvendinti</t>
  </si>
  <si>
    <t>Kita dotacija valstybės biudžeto lėšos, skirtos akredituotai vaikų dienos socialinei priežiūrai organizuoti</t>
  </si>
  <si>
    <t>Kita dotacija „Sosnovskio barščio naikinimas Kėdainių rajone“</t>
  </si>
  <si>
    <t xml:space="preserve"> Kita dotacija kompensuoti savivaldybės patirtas išlaidas, esant valstybės lygio ekstremaliajai situacijai, siekiant šalinti COVID-19 ligos (koronaviruso infekcijos) padarinius</t>
  </si>
  <si>
    <t>05.2</t>
  </si>
  <si>
    <t>05.1</t>
  </si>
  <si>
    <t>15.10</t>
  </si>
  <si>
    <t xml:space="preserve">      valstybės biudžeto lėšos, skirtos akredituotai vaikų dienos socialinei priežiūrai organizuoti</t>
  </si>
  <si>
    <t xml:space="preserve">      „Sosnovskio barščio naikinimas Kėdainių rajone“</t>
  </si>
  <si>
    <t xml:space="preserve">      kompensuoti savivaldybės patirtas išlaidas, esant valstybės lygio ekstremaliajai situacijai, siekiant šalinti COVID-19 ligos (koronaviruso infekcijos) padarinius</t>
  </si>
  <si>
    <t xml:space="preserve">      savivaldybės institucijos valdomiems vietinės reikšmės keliams</t>
  </si>
  <si>
    <t>Kita dotacija  savivaldybės institucijos valdomiems vietinės reikšmės keliams</t>
  </si>
  <si>
    <t>09.08.01.09</t>
  </si>
  <si>
    <t>07.1</t>
  </si>
  <si>
    <t>08.1</t>
  </si>
  <si>
    <t>12.24</t>
  </si>
  <si>
    <t>Ugdymo reikmėms finansuoti, iš jų</t>
  </si>
  <si>
    <t>Valstybinėms (perduotoms savivaldybėms) funkcijoms atlikti, iš jų:</t>
  </si>
  <si>
    <t xml:space="preserve">     koordinuotai teikiamų paslaugų vaikams nuo gimimo iki 18 metų (turintiems didelių ir labai didelių specialiųjų ugdymosi poreikių − iki 21 metų) ir vaiko atstovams koordinuoti</t>
  </si>
  <si>
    <t>Koordinuotai teikiamų paslaugų vaikams nuo gimimo iki 18 metų (turintiems didelių ir labai didelių specialiųjų ugdymosi poreikių − iki 21 metų) ir vaiko atstovams koordinavimas</t>
  </si>
  <si>
    <t>89</t>
  </si>
  <si>
    <t>92</t>
  </si>
  <si>
    <t>11.14</t>
  </si>
  <si>
    <t xml:space="preserve">                                                                                      2021 m. kovo 26 d. sprendimo Nr. TS-52</t>
  </si>
  <si>
    <t xml:space="preserve">                                                                                              2021 m. kovo 26 d. sprendimo Nr. TS-52</t>
  </si>
  <si>
    <t xml:space="preserve">                                                                  2021 m. kovo 26 d. sprendimo Nr. TS-52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</si>
</sst>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;\-0.0;;"/>
  </numFmts>
  <fonts count="13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</borders>
  <cellStyleXfs count="19">
    <xf numFmtId="0" fontId="0" fillId="0" borderId="0"/>
    <xf numFmtId="0" fontId="7" fillId="0" borderId="0"/>
    <xf numFmtId="0" fontId="1" fillId="0" borderId="0"/>
    <xf numFmtId="0" fontId="7" fillId="0" borderId="0"/>
    <xf numFmtId="0" fontId="10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</cellStyleXfs>
  <cellXfs count="145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167" fontId="1" fillId="0" borderId="0" xfId="0" applyNumberFormat="1" applyFont="1" applyFill="1"/>
    <xf numFmtId="1" fontId="1" fillId="0" borderId="0" xfId="0" applyNumberFormat="1" applyFont="1" applyFill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vertical="center" wrapText="1"/>
    </xf>
    <xf numFmtId="167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/>
    </xf>
    <xf numFmtId="167" fontId="1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67" fontId="1" fillId="0" borderId="3" xfId="0" applyNumberFormat="1" applyFont="1" applyFill="1" applyBorder="1" applyAlignment="1">
      <alignment vertical="center"/>
    </xf>
    <xf numFmtId="168" fontId="2" fillId="0" borderId="1" xfId="0" applyNumberFormat="1" applyFont="1" applyFill="1" applyBorder="1" applyAlignment="1">
      <alignment horizontal="center" vertical="center"/>
    </xf>
    <xf numFmtId="167" fontId="1" fillId="0" borderId="3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right" vertical="center"/>
    </xf>
    <xf numFmtId="168" fontId="2" fillId="0" borderId="1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vertical="center"/>
    </xf>
    <xf numFmtId="167" fontId="1" fillId="0" borderId="1" xfId="0" applyNumberFormat="1" applyFont="1" applyFill="1" applyBorder="1" applyAlignment="1">
      <alignment vertical="center"/>
    </xf>
    <xf numFmtId="167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168" fontId="1" fillId="0" borderId="1" xfId="0" applyNumberFormat="1" applyFont="1" applyFill="1" applyBorder="1" applyAlignment="1">
      <alignment horizontal="right" vertical="center" wrapText="1"/>
    </xf>
    <xf numFmtId="167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1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/>
    </xf>
    <xf numFmtId="167" fontId="1" fillId="0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168" fontId="6" fillId="0" borderId="1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168" fontId="11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168" fontId="6" fillId="0" borderId="1" xfId="0" applyNumberFormat="1" applyFont="1" applyFill="1" applyBorder="1" applyAlignment="1">
      <alignment horizontal="right" vertical="center" wrapText="1"/>
    </xf>
    <xf numFmtId="167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69" fontId="1" fillId="0" borderId="1" xfId="0" applyNumberFormat="1" applyFont="1" applyFill="1" applyBorder="1" applyAlignment="1">
      <alignment horizontal="right" vertical="center"/>
    </xf>
    <xf numFmtId="168" fontId="2" fillId="0" borderId="1" xfId="0" applyNumberFormat="1" applyFont="1" applyFill="1" applyBorder="1" applyAlignment="1">
      <alignment horizontal="right" vertical="center"/>
    </xf>
    <xf numFmtId="167" fontId="1" fillId="0" borderId="1" xfId="17" applyNumberForma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17" fontId="8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center" vertical="center"/>
    </xf>
    <xf numFmtId="167" fontId="6" fillId="0" borderId="3" xfId="0" applyNumberFormat="1" applyFont="1" applyFill="1" applyBorder="1" applyAlignment="1">
      <alignment horizontal="left" vertical="center" wrapText="1"/>
    </xf>
    <xf numFmtId="169" fontId="6" fillId="0" borderId="1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169" fontId="2" fillId="0" borderId="1" xfId="0" applyNumberFormat="1" applyFont="1" applyFill="1" applyBorder="1" applyAlignment="1">
      <alignment horizontal="center" vertical="center"/>
    </xf>
    <xf numFmtId="49" fontId="1" fillId="0" borderId="1" xfId="17" applyNumberForma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vertical="center" wrapText="1"/>
    </xf>
    <xf numFmtId="168" fontId="11" fillId="0" borderId="0" xfId="0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vertical="center" wrapText="1"/>
    </xf>
    <xf numFmtId="168" fontId="1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/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right" vertical="center"/>
    </xf>
    <xf numFmtId="168" fontId="2" fillId="0" borderId="1" xfId="0" applyNumberFormat="1" applyFont="1" applyFill="1" applyBorder="1"/>
    <xf numFmtId="168" fontId="1" fillId="0" borderId="0" xfId="0" applyNumberFormat="1" applyFont="1" applyFill="1"/>
    <xf numFmtId="167" fontId="2" fillId="0" borderId="0" xfId="0" applyNumberFormat="1" applyFont="1" applyFill="1"/>
    <xf numFmtId="4" fontId="1" fillId="0" borderId="0" xfId="0" applyNumberFormat="1" applyFont="1" applyFill="1"/>
    <xf numFmtId="0" fontId="1" fillId="0" borderId="1" xfId="1" applyFont="1" applyFill="1" applyBorder="1" applyAlignment="1">
      <alignment vertical="center"/>
    </xf>
    <xf numFmtId="168" fontId="2" fillId="0" borderId="0" xfId="0" applyNumberFormat="1" applyFont="1" applyFill="1"/>
    <xf numFmtId="0" fontId="2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16" fontId="1" fillId="0" borderId="1" xfId="1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left" vertical="center" wrapText="1"/>
    </xf>
    <xf numFmtId="168" fontId="1" fillId="0" borderId="1" xfId="0" applyNumberFormat="1" applyFont="1" applyFill="1" applyBorder="1"/>
    <xf numFmtId="49" fontId="1" fillId="0" borderId="1" xfId="1" applyNumberFormat="1" applyFont="1" applyFill="1" applyBorder="1" applyAlignment="1">
      <alignment horizontal="right" vertical="center"/>
    </xf>
    <xf numFmtId="168" fontId="1" fillId="0" borderId="2" xfId="0" applyNumberFormat="1" applyFont="1" applyFill="1" applyBorder="1" applyAlignment="1">
      <alignment vertical="center"/>
    </xf>
    <xf numFmtId="168" fontId="2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1" applyFont="1" applyFill="1" applyBorder="1" applyAlignment="1">
      <alignment horizontal="justify" vertical="center" wrapText="1"/>
    </xf>
    <xf numFmtId="16" fontId="1" fillId="0" borderId="0" xfId="0" applyNumberFormat="1" applyFont="1" applyFill="1" applyAlignment="1">
      <alignment horizontal="right"/>
    </xf>
    <xf numFmtId="0" fontId="2" fillId="0" borderId="1" xfId="1" applyFont="1" applyFill="1" applyBorder="1" applyAlignment="1">
      <alignment horizontal="right" vertical="center"/>
    </xf>
    <xf numFmtId="168" fontId="12" fillId="0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wrapText="1"/>
    </xf>
    <xf numFmtId="167" fontId="1" fillId="0" borderId="0" xfId="0" applyNumberFormat="1" applyFont="1" applyFill="1" applyAlignment="1">
      <alignment horizontal="right" wrapText="1"/>
    </xf>
    <xf numFmtId="167" fontId="1" fillId="0" borderId="0" xfId="0" applyNumberFormat="1" applyFont="1" applyFill="1" applyAlignment="1">
      <alignment vertical="center" wrapText="1"/>
    </xf>
    <xf numFmtId="0" fontId="6" fillId="0" borderId="1" xfId="1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0" fontId="1" fillId="0" borderId="0" xfId="1" applyFont="1" applyFill="1" applyAlignment="1">
      <alignment horizontal="right"/>
    </xf>
    <xf numFmtId="168" fontId="2" fillId="0" borderId="0" xfId="1" applyNumberFormat="1" applyFont="1" applyFill="1"/>
    <xf numFmtId="0" fontId="11" fillId="0" borderId="0" xfId="0" applyFont="1" applyFill="1" applyAlignment="1">
      <alignment horizontal="right"/>
    </xf>
    <xf numFmtId="168" fontId="11" fillId="0" borderId="0" xfId="0" applyNumberFormat="1" applyFont="1" applyFill="1"/>
    <xf numFmtId="0" fontId="12" fillId="0" borderId="0" xfId="0" applyFont="1" applyFill="1" applyAlignment="1">
      <alignment horizontal="right"/>
    </xf>
    <xf numFmtId="0" fontId="12" fillId="0" borderId="0" xfId="0" applyFont="1" applyFill="1"/>
    <xf numFmtId="167" fontId="6" fillId="0" borderId="3" xfId="0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167" fontId="1" fillId="0" borderId="5" xfId="0" applyNumberFormat="1" applyFont="1" applyFill="1" applyBorder="1" applyAlignment="1">
      <alignment horizontal="center"/>
    </xf>
    <xf numFmtId="167" fontId="1" fillId="0" borderId="5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vertical="center" wrapText="1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9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5" xfId="12"/>
    <cellStyle name="Kablelis 5 2" xfId="13"/>
    <cellStyle name="Normal 2" xfId="14"/>
    <cellStyle name="Normal 3" xfId="15"/>
    <cellStyle name="Normal_biudžetas 6" xfId="16"/>
    <cellStyle name="Normal_Sheet1_2009 m 02 men biudzetas." xfId="17"/>
    <cellStyle name="Paprastas 2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T108"/>
  <sheetViews>
    <sheetView zoomScaleNormal="100" workbookViewId="0">
      <selection activeCell="F5" sqref="F5"/>
    </sheetView>
  </sheetViews>
  <sheetFormatPr defaultColWidth="9.109375" defaultRowHeight="13.2" x14ac:dyDescent="0.25"/>
  <cols>
    <col min="1" max="1" width="6.33203125" style="3" customWidth="1"/>
    <col min="2" max="2" width="62" style="2" customWidth="1"/>
    <col min="3" max="3" width="14.5546875" style="2" bestFit="1" customWidth="1"/>
    <col min="4" max="4" width="9.33203125" style="2" customWidth="1"/>
    <col min="5" max="5" width="9.109375" style="2" customWidth="1"/>
    <col min="6" max="6" width="15.109375" style="2" customWidth="1"/>
    <col min="7" max="7" width="9.109375" style="2" customWidth="1"/>
    <col min="8" max="16384" width="9.109375" style="2"/>
  </cols>
  <sheetData>
    <row r="1" spans="1:20" ht="15.6" x14ac:dyDescent="0.3">
      <c r="A1" s="84"/>
      <c r="B1" s="127" t="s">
        <v>138</v>
      </c>
      <c r="C1" s="127"/>
    </row>
    <row r="2" spans="1:20" ht="15.6" x14ac:dyDescent="0.3">
      <c r="A2" s="84"/>
      <c r="B2" s="128" t="s">
        <v>361</v>
      </c>
      <c r="C2" s="128"/>
    </row>
    <row r="3" spans="1:20" ht="15.6" x14ac:dyDescent="0.3">
      <c r="A3" s="129" t="s">
        <v>136</v>
      </c>
      <c r="B3" s="129"/>
      <c r="C3" s="129"/>
    </row>
    <row r="4" spans="1:20" ht="15.6" x14ac:dyDescent="0.3">
      <c r="A4" s="86"/>
      <c r="B4" s="85"/>
      <c r="C4" s="85"/>
    </row>
    <row r="5" spans="1:20" x14ac:dyDescent="0.25">
      <c r="A5" s="84"/>
      <c r="B5" s="87" t="s">
        <v>311</v>
      </c>
      <c r="C5" s="88"/>
    </row>
    <row r="6" spans="1:20" x14ac:dyDescent="0.25">
      <c r="A6" s="84"/>
      <c r="B6" s="88"/>
      <c r="C6" s="88"/>
    </row>
    <row r="7" spans="1:20" s="3" customFormat="1" x14ac:dyDescent="0.25">
      <c r="A7" s="89" t="s">
        <v>0</v>
      </c>
      <c r="B7" s="90" t="s">
        <v>34</v>
      </c>
      <c r="C7" s="90" t="s">
        <v>305</v>
      </c>
    </row>
    <row r="8" spans="1:20" ht="12.6" customHeight="1" x14ac:dyDescent="0.25">
      <c r="A8" s="91">
        <v>1</v>
      </c>
      <c r="B8" s="89" t="s">
        <v>135</v>
      </c>
      <c r="C8" s="92">
        <f>+C9+C10+C14</f>
        <v>28472</v>
      </c>
      <c r="D8" s="4"/>
      <c r="F8" s="93"/>
      <c r="H8" s="93"/>
      <c r="I8" s="93"/>
    </row>
    <row r="9" spans="1:20" ht="12.6" customHeight="1" x14ac:dyDescent="0.25">
      <c r="A9" s="91">
        <v>2</v>
      </c>
      <c r="B9" s="89" t="s">
        <v>127</v>
      </c>
      <c r="C9" s="60">
        <v>26617</v>
      </c>
      <c r="D9" s="4"/>
      <c r="E9" s="94"/>
      <c r="G9" s="93"/>
      <c r="H9" s="95"/>
      <c r="J9" s="93"/>
    </row>
    <row r="10" spans="1:20" ht="11.25" customHeight="1" x14ac:dyDescent="0.25">
      <c r="A10" s="91">
        <v>3</v>
      </c>
      <c r="B10" s="89" t="s">
        <v>134</v>
      </c>
      <c r="C10" s="60">
        <f>+C11+C13+C12</f>
        <v>1660</v>
      </c>
      <c r="E10" s="94"/>
      <c r="F10" s="93"/>
      <c r="G10" s="93"/>
    </row>
    <row r="11" spans="1:20" ht="12.6" customHeight="1" x14ac:dyDescent="0.25">
      <c r="A11" s="91">
        <v>4</v>
      </c>
      <c r="B11" s="96" t="s">
        <v>35</v>
      </c>
      <c r="C11" s="36">
        <v>650</v>
      </c>
      <c r="D11" s="4"/>
      <c r="E11" s="97"/>
      <c r="G11" s="93"/>
    </row>
    <row r="12" spans="1:20" ht="12.6" customHeight="1" x14ac:dyDescent="0.25">
      <c r="A12" s="91">
        <v>5</v>
      </c>
      <c r="B12" s="96" t="s">
        <v>36</v>
      </c>
      <c r="C12" s="36">
        <v>10</v>
      </c>
      <c r="D12" s="4"/>
      <c r="E12" s="97"/>
    </row>
    <row r="13" spans="1:20" ht="12.6" customHeight="1" x14ac:dyDescent="0.25">
      <c r="A13" s="91">
        <v>6</v>
      </c>
      <c r="B13" s="96" t="s">
        <v>160</v>
      </c>
      <c r="C13" s="36">
        <v>1000</v>
      </c>
      <c r="D13" s="4"/>
      <c r="E13" s="93"/>
    </row>
    <row r="14" spans="1:20" ht="12.6" customHeight="1" x14ac:dyDescent="0.25">
      <c r="A14" s="91">
        <v>7</v>
      </c>
      <c r="B14" s="89" t="s">
        <v>162</v>
      </c>
      <c r="C14" s="92">
        <f>+C15</f>
        <v>195</v>
      </c>
      <c r="D14" s="4"/>
      <c r="T14" s="4"/>
    </row>
    <row r="15" spans="1:20" ht="12.6" customHeight="1" x14ac:dyDescent="0.25">
      <c r="A15" s="91">
        <v>8</v>
      </c>
      <c r="B15" s="96" t="s">
        <v>37</v>
      </c>
      <c r="C15" s="36">
        <v>195</v>
      </c>
      <c r="D15" s="4"/>
    </row>
    <row r="16" spans="1:20" ht="12.6" customHeight="1" x14ac:dyDescent="0.25">
      <c r="A16" s="91">
        <v>9</v>
      </c>
      <c r="B16" s="89" t="s">
        <v>193</v>
      </c>
      <c r="C16" s="92">
        <f>+C20+C50+C17</f>
        <v>25186.9</v>
      </c>
      <c r="D16" s="4"/>
    </row>
    <row r="17" spans="1:11" ht="26.4" x14ac:dyDescent="0.25">
      <c r="A17" s="91">
        <v>10</v>
      </c>
      <c r="B17" s="98" t="s">
        <v>314</v>
      </c>
      <c r="C17" s="92">
        <f>+C18+C19</f>
        <v>2842.3999999999996</v>
      </c>
      <c r="D17" s="4"/>
      <c r="K17" s="93"/>
    </row>
    <row r="18" spans="1:11" ht="26.4" x14ac:dyDescent="0.25">
      <c r="A18" s="91" t="s">
        <v>146</v>
      </c>
      <c r="B18" s="99" t="s">
        <v>315</v>
      </c>
      <c r="C18" s="36">
        <v>2700.7</v>
      </c>
      <c r="D18" s="4"/>
      <c r="K18" s="93"/>
    </row>
    <row r="19" spans="1:11" ht="26.4" x14ac:dyDescent="0.25">
      <c r="A19" s="91" t="s">
        <v>163</v>
      </c>
      <c r="B19" s="99" t="s">
        <v>316</v>
      </c>
      <c r="C19" s="36">
        <v>141.69999999999999</v>
      </c>
      <c r="D19" s="4"/>
      <c r="K19" s="93"/>
    </row>
    <row r="20" spans="1:11" ht="12.6" customHeight="1" x14ac:dyDescent="0.25">
      <c r="A20" s="91">
        <v>11</v>
      </c>
      <c r="B20" s="89" t="s">
        <v>164</v>
      </c>
      <c r="C20" s="60">
        <f>+C21+C46+C48</f>
        <v>19759.400000000001</v>
      </c>
      <c r="D20" s="4"/>
    </row>
    <row r="21" spans="1:11" ht="12.6" customHeight="1" x14ac:dyDescent="0.25">
      <c r="A21" s="91">
        <v>12</v>
      </c>
      <c r="B21" s="96" t="s">
        <v>353</v>
      </c>
      <c r="C21" s="36">
        <f>SUM(C22:C45)</f>
        <v>4800.3</v>
      </c>
      <c r="D21" s="4"/>
      <c r="E21" s="5"/>
    </row>
    <row r="22" spans="1:11" ht="12.6" customHeight="1" x14ac:dyDescent="0.25">
      <c r="A22" s="100" t="s">
        <v>166</v>
      </c>
      <c r="B22" s="96" t="s">
        <v>94</v>
      </c>
      <c r="C22" s="36">
        <v>29.6</v>
      </c>
      <c r="D22" s="4"/>
      <c r="F22" s="4"/>
    </row>
    <row r="23" spans="1:11" ht="12.6" customHeight="1" x14ac:dyDescent="0.25">
      <c r="A23" s="91" t="s">
        <v>167</v>
      </c>
      <c r="B23" s="96" t="s">
        <v>95</v>
      </c>
      <c r="C23" s="36">
        <v>8.1999999999999993</v>
      </c>
      <c r="D23" s="4"/>
      <c r="F23" s="4"/>
    </row>
    <row r="24" spans="1:11" ht="12.6" customHeight="1" x14ac:dyDescent="0.25">
      <c r="A24" s="100" t="s">
        <v>168</v>
      </c>
      <c r="B24" s="96" t="s">
        <v>42</v>
      </c>
      <c r="C24" s="36">
        <v>287</v>
      </c>
      <c r="D24" s="4"/>
      <c r="E24" s="93"/>
      <c r="F24" s="4"/>
    </row>
    <row r="25" spans="1:11" ht="12.6" customHeight="1" x14ac:dyDescent="0.25">
      <c r="A25" s="91" t="s">
        <v>169</v>
      </c>
      <c r="B25" s="96" t="s">
        <v>43</v>
      </c>
      <c r="C25" s="36">
        <v>749.9</v>
      </c>
      <c r="D25" s="4"/>
    </row>
    <row r="26" spans="1:11" ht="12.6" customHeight="1" x14ac:dyDescent="0.25">
      <c r="A26" s="100" t="s">
        <v>170</v>
      </c>
      <c r="B26" s="96" t="s">
        <v>55</v>
      </c>
      <c r="C26" s="36">
        <f>708.4+644.2</f>
        <v>1352.6</v>
      </c>
      <c r="H26" s="4"/>
    </row>
    <row r="27" spans="1:11" ht="12.6" customHeight="1" x14ac:dyDescent="0.25">
      <c r="A27" s="91" t="s">
        <v>171</v>
      </c>
      <c r="B27" s="96" t="s">
        <v>104</v>
      </c>
      <c r="C27" s="36">
        <v>18.2</v>
      </c>
      <c r="D27" s="4"/>
    </row>
    <row r="28" spans="1:11" ht="26.25" customHeight="1" x14ac:dyDescent="0.25">
      <c r="A28" s="100" t="s">
        <v>172</v>
      </c>
      <c r="B28" s="99" t="s">
        <v>110</v>
      </c>
      <c r="C28" s="36">
        <v>3.7</v>
      </c>
      <c r="D28" s="4"/>
    </row>
    <row r="29" spans="1:11" ht="15.75" customHeight="1" x14ac:dyDescent="0.25">
      <c r="A29" s="91" t="s">
        <v>173</v>
      </c>
      <c r="B29" s="101" t="s">
        <v>197</v>
      </c>
      <c r="C29" s="36">
        <v>139.30000000000001</v>
      </c>
      <c r="D29" s="4"/>
    </row>
    <row r="30" spans="1:11" ht="12.6" customHeight="1" x14ac:dyDescent="0.25">
      <c r="A30" s="100" t="s">
        <v>174</v>
      </c>
      <c r="B30" s="101" t="s">
        <v>196</v>
      </c>
      <c r="C30" s="36">
        <v>33.1</v>
      </c>
      <c r="D30" s="4"/>
    </row>
    <row r="31" spans="1:11" ht="12.6" customHeight="1" x14ac:dyDescent="0.25">
      <c r="A31" s="91" t="s">
        <v>175</v>
      </c>
      <c r="B31" s="101" t="s">
        <v>96</v>
      </c>
      <c r="C31" s="36">
        <v>14.2</v>
      </c>
      <c r="D31" s="4"/>
    </row>
    <row r="32" spans="1:11" ht="12.6" customHeight="1" x14ac:dyDescent="0.25">
      <c r="A32" s="100" t="s">
        <v>176</v>
      </c>
      <c r="B32" s="101" t="s">
        <v>97</v>
      </c>
      <c r="C32" s="36">
        <v>0.8</v>
      </c>
      <c r="D32" s="4"/>
    </row>
    <row r="33" spans="1:6" ht="12.6" customHeight="1" x14ac:dyDescent="0.25">
      <c r="A33" s="91" t="s">
        <v>177</v>
      </c>
      <c r="B33" s="101" t="s">
        <v>98</v>
      </c>
      <c r="C33" s="36">
        <v>44.9</v>
      </c>
      <c r="D33" s="4"/>
    </row>
    <row r="34" spans="1:6" ht="12.6" customHeight="1" x14ac:dyDescent="0.25">
      <c r="A34" s="100" t="s">
        <v>178</v>
      </c>
      <c r="B34" s="101" t="s">
        <v>99</v>
      </c>
      <c r="C34" s="36">
        <v>980.8</v>
      </c>
      <c r="D34" s="4"/>
    </row>
    <row r="35" spans="1:6" ht="24.9" customHeight="1" x14ac:dyDescent="0.25">
      <c r="A35" s="91" t="s">
        <v>179</v>
      </c>
      <c r="B35" s="101" t="s">
        <v>100</v>
      </c>
      <c r="C35" s="36">
        <v>8.9</v>
      </c>
      <c r="D35" s="4"/>
    </row>
    <row r="36" spans="1:6" ht="12.6" customHeight="1" x14ac:dyDescent="0.25">
      <c r="A36" s="100" t="s">
        <v>180</v>
      </c>
      <c r="B36" s="101" t="s">
        <v>101</v>
      </c>
      <c r="C36" s="36">
        <v>200.1</v>
      </c>
      <c r="D36" s="4"/>
    </row>
    <row r="37" spans="1:6" ht="12.6" customHeight="1" x14ac:dyDescent="0.25">
      <c r="A37" s="91" t="s">
        <v>181</v>
      </c>
      <c r="B37" s="96" t="s">
        <v>44</v>
      </c>
      <c r="C37" s="36">
        <v>360</v>
      </c>
      <c r="D37" s="4"/>
    </row>
    <row r="38" spans="1:6" ht="12.6" customHeight="1" x14ac:dyDescent="0.25">
      <c r="A38" s="100" t="s">
        <v>182</v>
      </c>
      <c r="B38" s="96" t="s">
        <v>148</v>
      </c>
      <c r="C38" s="36">
        <v>19.3</v>
      </c>
      <c r="D38" s="4"/>
    </row>
    <row r="39" spans="1:6" x14ac:dyDescent="0.25">
      <c r="A39" s="91" t="s">
        <v>183</v>
      </c>
      <c r="B39" s="96" t="s">
        <v>102</v>
      </c>
      <c r="C39" s="36">
        <v>45</v>
      </c>
      <c r="D39" s="4"/>
    </row>
    <row r="40" spans="1:6" ht="12.6" customHeight="1" x14ac:dyDescent="0.25">
      <c r="A40" s="100" t="s">
        <v>184</v>
      </c>
      <c r="B40" s="99" t="s">
        <v>103</v>
      </c>
      <c r="C40" s="36">
        <v>0.8</v>
      </c>
      <c r="D40" s="4"/>
    </row>
    <row r="41" spans="1:6" ht="12.6" customHeight="1" x14ac:dyDescent="0.25">
      <c r="A41" s="91" t="s">
        <v>185</v>
      </c>
      <c r="B41" s="99" t="s">
        <v>106</v>
      </c>
      <c r="C41" s="36">
        <v>264.60000000000002</v>
      </c>
      <c r="D41" s="4"/>
    </row>
    <row r="42" spans="1:6" ht="12.6" customHeight="1" x14ac:dyDescent="0.25">
      <c r="A42" s="100" t="s">
        <v>186</v>
      </c>
      <c r="B42" s="99" t="s">
        <v>107</v>
      </c>
      <c r="C42" s="36">
        <v>131.5</v>
      </c>
      <c r="D42" s="4"/>
    </row>
    <row r="43" spans="1:6" ht="15.75" customHeight="1" x14ac:dyDescent="0.25">
      <c r="A43" s="91" t="s">
        <v>187</v>
      </c>
      <c r="B43" s="99" t="s">
        <v>128</v>
      </c>
      <c r="C43" s="36">
        <v>2.9</v>
      </c>
      <c r="D43" s="4"/>
    </row>
    <row r="44" spans="1:6" ht="15.75" customHeight="1" x14ac:dyDescent="0.25">
      <c r="A44" s="100" t="s">
        <v>188</v>
      </c>
      <c r="B44" s="99" t="s">
        <v>147</v>
      </c>
      <c r="C44" s="36">
        <v>87.2</v>
      </c>
      <c r="D44" s="4"/>
    </row>
    <row r="45" spans="1:6" ht="39.6" x14ac:dyDescent="0.25">
      <c r="A45" s="100" t="s">
        <v>351</v>
      </c>
      <c r="B45" s="99" t="s">
        <v>354</v>
      </c>
      <c r="C45" s="36">
        <v>17.7</v>
      </c>
      <c r="D45" s="4"/>
    </row>
    <row r="46" spans="1:6" ht="12.6" customHeight="1" x14ac:dyDescent="0.25">
      <c r="A46" s="91">
        <v>13</v>
      </c>
      <c r="B46" s="96" t="s">
        <v>352</v>
      </c>
      <c r="C46" s="36">
        <f>14248.3+156.4</f>
        <v>14404.699999999999</v>
      </c>
      <c r="D46" s="4"/>
      <c r="E46" s="5"/>
      <c r="F46" s="4"/>
    </row>
    <row r="47" spans="1:6" x14ac:dyDescent="0.25">
      <c r="A47" s="103" t="s">
        <v>318</v>
      </c>
      <c r="B47" s="99" t="s">
        <v>320</v>
      </c>
      <c r="C47" s="104">
        <v>156.4</v>
      </c>
      <c r="D47" s="41"/>
    </row>
    <row r="48" spans="1:6" ht="12.6" customHeight="1" x14ac:dyDescent="0.25">
      <c r="A48" s="91">
        <v>14</v>
      </c>
      <c r="B48" s="96" t="s">
        <v>112</v>
      </c>
      <c r="C48" s="102">
        <f>+C49</f>
        <v>554.4</v>
      </c>
      <c r="D48" s="4"/>
      <c r="E48" s="5"/>
      <c r="F48" s="4"/>
    </row>
    <row r="49" spans="1:6" ht="12.6" customHeight="1" x14ac:dyDescent="0.25">
      <c r="A49" s="103" t="s">
        <v>165</v>
      </c>
      <c r="B49" s="99" t="s">
        <v>113</v>
      </c>
      <c r="C49" s="36">
        <v>554.4</v>
      </c>
      <c r="D49" s="4"/>
      <c r="E49" s="5"/>
      <c r="F49" s="4"/>
    </row>
    <row r="50" spans="1:6" ht="12.6" customHeight="1" x14ac:dyDescent="0.25">
      <c r="A50" s="91">
        <v>15</v>
      </c>
      <c r="B50" s="89" t="s">
        <v>199</v>
      </c>
      <c r="C50" s="60">
        <f>+C51+C57+C56+C52+C53+C54+C55+C58+C59+C60</f>
        <v>2585.1</v>
      </c>
      <c r="D50" s="124"/>
    </row>
    <row r="51" spans="1:6" ht="12.6" customHeight="1" x14ac:dyDescent="0.25">
      <c r="A51" s="91" t="s">
        <v>149</v>
      </c>
      <c r="B51" s="96" t="s">
        <v>200</v>
      </c>
      <c r="C51" s="104">
        <v>1.8</v>
      </c>
      <c r="D51" s="41"/>
    </row>
    <row r="52" spans="1:6" x14ac:dyDescent="0.25">
      <c r="A52" s="91" t="s">
        <v>319</v>
      </c>
      <c r="B52" s="99" t="s">
        <v>317</v>
      </c>
      <c r="C52" s="104">
        <v>274.60000000000002</v>
      </c>
      <c r="D52" s="41"/>
    </row>
    <row r="53" spans="1:6" ht="26.4" x14ac:dyDescent="0.25">
      <c r="A53" s="91" t="s">
        <v>150</v>
      </c>
      <c r="B53" s="99" t="s">
        <v>329</v>
      </c>
      <c r="C53" s="104">
        <v>20.9</v>
      </c>
      <c r="D53" s="41"/>
    </row>
    <row r="54" spans="1:6" ht="26.4" x14ac:dyDescent="0.25">
      <c r="A54" s="91" t="s">
        <v>151</v>
      </c>
      <c r="B54" s="99" t="s">
        <v>330</v>
      </c>
      <c r="C54" s="104">
        <v>19.100000000000001</v>
      </c>
      <c r="D54" s="41"/>
    </row>
    <row r="55" spans="1:6" ht="26.4" x14ac:dyDescent="0.25">
      <c r="A55" s="91" t="s">
        <v>152</v>
      </c>
      <c r="B55" s="99" t="s">
        <v>343</v>
      </c>
      <c r="C55" s="36">
        <v>112.3</v>
      </c>
      <c r="D55" s="41"/>
    </row>
    <row r="56" spans="1:6" x14ac:dyDescent="0.25">
      <c r="A56" s="91" t="s">
        <v>198</v>
      </c>
      <c r="B56" s="99" t="s">
        <v>321</v>
      </c>
      <c r="C56" s="104">
        <v>52.8</v>
      </c>
      <c r="D56" s="41"/>
    </row>
    <row r="57" spans="1:6" x14ac:dyDescent="0.25">
      <c r="A57" s="91" t="s">
        <v>156</v>
      </c>
      <c r="B57" s="99" t="s">
        <v>322</v>
      </c>
      <c r="C57" s="104">
        <v>35</v>
      </c>
      <c r="D57" s="41"/>
    </row>
    <row r="58" spans="1:6" x14ac:dyDescent="0.25">
      <c r="A58" s="91" t="s">
        <v>201</v>
      </c>
      <c r="B58" s="99" t="s">
        <v>344</v>
      </c>
      <c r="C58" s="104">
        <v>31</v>
      </c>
      <c r="D58" s="41"/>
    </row>
    <row r="59" spans="1:6" ht="39.6" x14ac:dyDescent="0.25">
      <c r="A59" s="91" t="s">
        <v>331</v>
      </c>
      <c r="B59" s="99" t="s">
        <v>345</v>
      </c>
      <c r="C59" s="104">
        <v>89.3</v>
      </c>
      <c r="D59" s="41"/>
    </row>
    <row r="60" spans="1:6" x14ac:dyDescent="0.25">
      <c r="A60" s="91" t="s">
        <v>342</v>
      </c>
      <c r="B60" s="99" t="s">
        <v>346</v>
      </c>
      <c r="C60" s="104">
        <v>1948.3</v>
      </c>
      <c r="D60" s="41"/>
    </row>
    <row r="61" spans="1:6" ht="12.6" customHeight="1" x14ac:dyDescent="0.25">
      <c r="A61" s="91">
        <v>16</v>
      </c>
      <c r="B61" s="89" t="s">
        <v>192</v>
      </c>
      <c r="C61" s="105">
        <f>C62+C67+C71+C74+C75+C76</f>
        <v>3255.8</v>
      </c>
      <c r="D61" s="4"/>
      <c r="F61" s="93"/>
    </row>
    <row r="62" spans="1:6" ht="12.6" customHeight="1" x14ac:dyDescent="0.25">
      <c r="A62" s="91">
        <v>17</v>
      </c>
      <c r="B62" s="89" t="s">
        <v>189</v>
      </c>
      <c r="C62" s="105">
        <f>C64+C65+C66+C63</f>
        <v>389.5</v>
      </c>
      <c r="D62" s="4"/>
    </row>
    <row r="63" spans="1:6" ht="12.6" customHeight="1" x14ac:dyDescent="0.25">
      <c r="A63" s="91">
        <v>18</v>
      </c>
      <c r="B63" s="106" t="s">
        <v>114</v>
      </c>
      <c r="C63" s="36">
        <v>20</v>
      </c>
      <c r="D63" s="4"/>
    </row>
    <row r="64" spans="1:6" ht="24.9" customHeight="1" x14ac:dyDescent="0.25">
      <c r="A64" s="91">
        <v>19</v>
      </c>
      <c r="B64" s="99" t="s">
        <v>39</v>
      </c>
      <c r="C64" s="104">
        <v>300</v>
      </c>
      <c r="D64" s="4"/>
    </row>
    <row r="65" spans="1:12" ht="12.6" customHeight="1" x14ac:dyDescent="0.25">
      <c r="A65" s="91">
        <v>20</v>
      </c>
      <c r="B65" s="96" t="s">
        <v>159</v>
      </c>
      <c r="C65" s="36">
        <v>35</v>
      </c>
      <c r="D65" s="4"/>
    </row>
    <row r="66" spans="1:12" ht="12.6" customHeight="1" x14ac:dyDescent="0.25">
      <c r="A66" s="91">
        <v>21</v>
      </c>
      <c r="B66" s="107" t="s">
        <v>157</v>
      </c>
      <c r="C66" s="36">
        <f>20+14.5</f>
        <v>34.5</v>
      </c>
      <c r="D66" s="4"/>
      <c r="L66" s="108"/>
    </row>
    <row r="67" spans="1:12" ht="12.6" customHeight="1" x14ac:dyDescent="0.25">
      <c r="A67" s="91">
        <v>22</v>
      </c>
      <c r="B67" s="89" t="s">
        <v>190</v>
      </c>
      <c r="C67" s="60">
        <f>+C69+C68+C70</f>
        <v>1727.3000000000002</v>
      </c>
      <c r="D67" s="4"/>
    </row>
    <row r="68" spans="1:12" ht="12.6" customHeight="1" x14ac:dyDescent="0.25">
      <c r="A68" s="91">
        <v>23</v>
      </c>
      <c r="B68" s="96" t="s">
        <v>140</v>
      </c>
      <c r="C68" s="36">
        <v>219.2</v>
      </c>
      <c r="D68" s="4"/>
      <c r="E68" s="5"/>
    </row>
    <row r="69" spans="1:12" ht="12.6" customHeight="1" x14ac:dyDescent="0.25">
      <c r="A69" s="91">
        <v>24</v>
      </c>
      <c r="B69" s="96" t="s">
        <v>144</v>
      </c>
      <c r="C69" s="36">
        <v>138.19999999999999</v>
      </c>
      <c r="D69" s="4"/>
      <c r="E69" s="5"/>
    </row>
    <row r="70" spans="1:12" ht="12.6" customHeight="1" x14ac:dyDescent="0.25">
      <c r="A70" s="91">
        <v>25</v>
      </c>
      <c r="B70" s="96" t="s">
        <v>40</v>
      </c>
      <c r="C70" s="36">
        <v>1369.9</v>
      </c>
      <c r="D70" s="4"/>
      <c r="E70" s="5"/>
    </row>
    <row r="71" spans="1:12" ht="12.6" customHeight="1" x14ac:dyDescent="0.25">
      <c r="A71" s="91">
        <v>26</v>
      </c>
      <c r="B71" s="89" t="s">
        <v>191</v>
      </c>
      <c r="C71" s="92">
        <f>+C72+C73</f>
        <v>1035</v>
      </c>
      <c r="D71" s="4"/>
      <c r="E71" s="5"/>
    </row>
    <row r="72" spans="1:12" ht="12.6" customHeight="1" x14ac:dyDescent="0.25">
      <c r="A72" s="91">
        <v>27</v>
      </c>
      <c r="B72" s="96" t="s">
        <v>38</v>
      </c>
      <c r="C72" s="36">
        <v>35</v>
      </c>
      <c r="D72" s="4"/>
      <c r="F72" s="93"/>
    </row>
    <row r="73" spans="1:12" ht="12.6" customHeight="1" x14ac:dyDescent="0.25">
      <c r="A73" s="91">
        <v>28</v>
      </c>
      <c r="B73" s="96" t="s">
        <v>161</v>
      </c>
      <c r="C73" s="36">
        <v>1000</v>
      </c>
      <c r="D73" s="4"/>
      <c r="H73" s="4"/>
    </row>
    <row r="74" spans="1:12" ht="12.6" customHeight="1" x14ac:dyDescent="0.25">
      <c r="A74" s="91">
        <v>29</v>
      </c>
      <c r="B74" s="89" t="s">
        <v>117</v>
      </c>
      <c r="C74" s="60">
        <v>45</v>
      </c>
      <c r="D74" s="4"/>
      <c r="E74" s="5"/>
    </row>
    <row r="75" spans="1:12" ht="12.6" customHeight="1" x14ac:dyDescent="0.25">
      <c r="A75" s="91">
        <v>30</v>
      </c>
      <c r="B75" s="89" t="s">
        <v>105</v>
      </c>
      <c r="C75" s="60">
        <v>9</v>
      </c>
      <c r="D75" s="4"/>
    </row>
    <row r="76" spans="1:12" ht="12.6" customHeight="1" x14ac:dyDescent="0.25">
      <c r="A76" s="91">
        <v>31</v>
      </c>
      <c r="B76" s="89" t="s">
        <v>41</v>
      </c>
      <c r="C76" s="60">
        <v>50</v>
      </c>
      <c r="D76" s="4"/>
    </row>
    <row r="77" spans="1:12" ht="12.6" customHeight="1" x14ac:dyDescent="0.25">
      <c r="A77" s="91">
        <v>32</v>
      </c>
      <c r="B77" s="109" t="s">
        <v>194</v>
      </c>
      <c r="C77" s="60">
        <f>+C8+C16+C61</f>
        <v>56914.700000000004</v>
      </c>
      <c r="D77" s="4"/>
      <c r="H77" s="93"/>
    </row>
    <row r="78" spans="1:12" ht="26.25" customHeight="1" x14ac:dyDescent="0.25">
      <c r="A78" s="91">
        <v>33</v>
      </c>
      <c r="B78" s="98" t="s">
        <v>118</v>
      </c>
      <c r="C78" s="92">
        <f>1221.2+380+820</f>
        <v>2421.1999999999998</v>
      </c>
      <c r="D78" s="4"/>
      <c r="E78" s="4"/>
      <c r="F78" s="110"/>
      <c r="G78" s="3"/>
      <c r="I78" s="111"/>
      <c r="J78" s="111"/>
      <c r="K78" s="111"/>
    </row>
    <row r="79" spans="1:12" ht="12.6" customHeight="1" x14ac:dyDescent="0.25">
      <c r="A79" s="91">
        <v>34</v>
      </c>
      <c r="B79" s="109" t="s">
        <v>154</v>
      </c>
      <c r="C79" s="60">
        <f>+C77+C78</f>
        <v>59335.9</v>
      </c>
      <c r="D79" s="4"/>
      <c r="E79" s="4"/>
      <c r="F79" s="4"/>
    </row>
    <row r="80" spans="1:12" ht="12.6" customHeight="1" x14ac:dyDescent="0.25">
      <c r="A80" s="91">
        <v>35</v>
      </c>
      <c r="B80" s="89" t="s">
        <v>325</v>
      </c>
      <c r="C80" s="60">
        <f>+C81+C83+C82+C84+C85+C86+C87+C88+C89</f>
        <v>3883.4999999999991</v>
      </c>
      <c r="D80" s="93"/>
      <c r="E80" s="4"/>
      <c r="F80" s="4"/>
    </row>
    <row r="81" spans="1:9" x14ac:dyDescent="0.25">
      <c r="A81" s="91">
        <v>36</v>
      </c>
      <c r="B81" s="96" t="s">
        <v>129</v>
      </c>
      <c r="C81" s="36">
        <f>2859.7-709-130</f>
        <v>2020.6999999999998</v>
      </c>
      <c r="D81" s="112"/>
      <c r="E81" s="4"/>
      <c r="F81" s="4"/>
    </row>
    <row r="82" spans="1:9" ht="12.6" customHeight="1" x14ac:dyDescent="0.25">
      <c r="A82" s="91">
        <v>37</v>
      </c>
      <c r="B82" s="96" t="s">
        <v>139</v>
      </c>
      <c r="C82" s="36">
        <v>46.3</v>
      </c>
      <c r="D82" s="113"/>
      <c r="E82" s="4"/>
      <c r="F82" s="4"/>
    </row>
    <row r="83" spans="1:9" ht="12.6" customHeight="1" x14ac:dyDescent="0.25">
      <c r="A83" s="91">
        <v>38</v>
      </c>
      <c r="B83" s="96" t="s">
        <v>153</v>
      </c>
      <c r="C83" s="36">
        <v>20.2</v>
      </c>
      <c r="D83" s="113"/>
      <c r="E83" s="4"/>
      <c r="F83" s="4"/>
    </row>
    <row r="84" spans="1:9" ht="12.6" customHeight="1" x14ac:dyDescent="0.25">
      <c r="A84" s="91">
        <v>39</v>
      </c>
      <c r="B84" s="99" t="s">
        <v>130</v>
      </c>
      <c r="C84" s="36">
        <v>95.7</v>
      </c>
      <c r="D84" s="113"/>
      <c r="E84" s="4"/>
      <c r="F84" s="4"/>
    </row>
    <row r="85" spans="1:9" ht="12.6" customHeight="1" x14ac:dyDescent="0.25">
      <c r="A85" s="91">
        <v>40</v>
      </c>
      <c r="B85" s="96" t="s">
        <v>131</v>
      </c>
      <c r="C85" s="36">
        <v>129.69999999999999</v>
      </c>
      <c r="D85" s="113"/>
      <c r="E85" s="4"/>
      <c r="F85" s="4"/>
    </row>
    <row r="86" spans="1:9" ht="12.6" customHeight="1" x14ac:dyDescent="0.25">
      <c r="A86" s="91">
        <v>41</v>
      </c>
      <c r="B86" s="96" t="s">
        <v>132</v>
      </c>
      <c r="C86" s="36">
        <v>110.8</v>
      </c>
      <c r="D86" s="113"/>
      <c r="E86" s="4"/>
      <c r="F86" s="4"/>
    </row>
    <row r="87" spans="1:9" ht="12" customHeight="1" x14ac:dyDescent="0.25">
      <c r="A87" s="91">
        <v>42</v>
      </c>
      <c r="B87" s="96" t="s">
        <v>133</v>
      </c>
      <c r="C87" s="36">
        <f>(76.6+26.2-8.6)+(250.1-60.1)+106.5</f>
        <v>390.7</v>
      </c>
      <c r="D87" s="125"/>
      <c r="E87" s="4"/>
      <c r="F87" s="4"/>
      <c r="I87" s="93"/>
    </row>
    <row r="88" spans="1:9" ht="26.4" x14ac:dyDescent="0.25">
      <c r="A88" s="91">
        <v>43</v>
      </c>
      <c r="B88" s="101" t="s">
        <v>315</v>
      </c>
      <c r="C88" s="36">
        <f>981.7</f>
        <v>981.7</v>
      </c>
      <c r="D88" s="113"/>
      <c r="E88" s="4"/>
      <c r="F88" s="4"/>
    </row>
    <row r="89" spans="1:9" ht="26.4" x14ac:dyDescent="0.25">
      <c r="A89" s="91">
        <v>45</v>
      </c>
      <c r="B89" s="101" t="s">
        <v>323</v>
      </c>
      <c r="C89" s="36">
        <f>0.7+87</f>
        <v>87.7</v>
      </c>
      <c r="D89" s="113"/>
      <c r="E89" s="4"/>
      <c r="F89" s="4"/>
    </row>
    <row r="90" spans="1:9" ht="12.6" customHeight="1" x14ac:dyDescent="0.25">
      <c r="A90" s="91">
        <v>46</v>
      </c>
      <c r="B90" s="114" t="s">
        <v>324</v>
      </c>
      <c r="C90" s="36">
        <v>0.7</v>
      </c>
      <c r="D90" s="113"/>
      <c r="E90" s="4"/>
      <c r="F90" s="4"/>
    </row>
    <row r="91" spans="1:9" x14ac:dyDescent="0.25">
      <c r="A91" s="96"/>
      <c r="B91" s="109" t="s">
        <v>195</v>
      </c>
      <c r="C91" s="115">
        <f>+C79+C80</f>
        <v>63219.4</v>
      </c>
      <c r="D91" s="94"/>
      <c r="G91" s="4"/>
      <c r="H91" s="97"/>
    </row>
    <row r="92" spans="1:9" x14ac:dyDescent="0.25">
      <c r="A92" s="84"/>
      <c r="B92" s="116" t="s">
        <v>120</v>
      </c>
      <c r="C92" s="117"/>
    </row>
    <row r="93" spans="1:9" x14ac:dyDescent="0.25">
      <c r="A93" s="84"/>
      <c r="B93" s="116"/>
      <c r="C93" s="117"/>
    </row>
    <row r="94" spans="1:9" x14ac:dyDescent="0.25">
      <c r="A94" s="84"/>
      <c r="B94" s="116"/>
      <c r="C94" s="117"/>
    </row>
    <row r="95" spans="1:9" x14ac:dyDescent="0.25">
      <c r="A95" s="84"/>
      <c r="B95" s="118"/>
      <c r="C95" s="117"/>
    </row>
    <row r="96" spans="1:9" x14ac:dyDescent="0.25">
      <c r="B96" s="39"/>
      <c r="C96" s="97"/>
    </row>
    <row r="97" spans="2:9" x14ac:dyDescent="0.25">
      <c r="B97" s="39"/>
      <c r="C97" s="93"/>
    </row>
    <row r="98" spans="2:9" x14ac:dyDescent="0.25">
      <c r="C98" s="93"/>
    </row>
    <row r="99" spans="2:9" x14ac:dyDescent="0.25">
      <c r="B99" s="39"/>
      <c r="C99" s="93"/>
    </row>
    <row r="100" spans="2:9" x14ac:dyDescent="0.25">
      <c r="B100" s="39"/>
      <c r="C100" s="119"/>
    </row>
    <row r="101" spans="2:9" x14ac:dyDescent="0.25">
      <c r="C101" s="93"/>
      <c r="I101" s="93"/>
    </row>
    <row r="102" spans="2:9" x14ac:dyDescent="0.25">
      <c r="B102" s="39"/>
      <c r="C102" s="93"/>
    </row>
    <row r="103" spans="2:9" x14ac:dyDescent="0.25">
      <c r="B103" s="39"/>
    </row>
    <row r="104" spans="2:9" x14ac:dyDescent="0.25">
      <c r="B104" s="39"/>
    </row>
    <row r="105" spans="2:9" x14ac:dyDescent="0.25">
      <c r="C105" s="93"/>
    </row>
    <row r="106" spans="2:9" x14ac:dyDescent="0.25">
      <c r="C106" s="93"/>
    </row>
    <row r="108" spans="2:9" x14ac:dyDescent="0.25">
      <c r="B108" s="120"/>
      <c r="C108" s="121"/>
    </row>
  </sheetData>
  <mergeCells count="3">
    <mergeCell ref="B1:C1"/>
    <mergeCell ref="B2:C2"/>
    <mergeCell ref="A3:C3"/>
  </mergeCells>
  <phoneticPr fontId="5" type="noConversion"/>
  <pageMargins left="0.59055118110236227" right="0" top="0.74803149606299213" bottom="0.35433070866141736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109"/>
  <sheetViews>
    <sheetView workbookViewId="0">
      <selection activeCell="J4" sqref="J4"/>
    </sheetView>
  </sheetViews>
  <sheetFormatPr defaultColWidth="9.109375" defaultRowHeight="13.2" x14ac:dyDescent="0.25"/>
  <cols>
    <col min="1" max="1" width="3.88671875" style="3" customWidth="1"/>
    <col min="2" max="2" width="5.44140625" style="8" customWidth="1"/>
    <col min="3" max="3" width="51.5546875" style="50" customWidth="1"/>
    <col min="4" max="4" width="10.109375" style="52" customWidth="1"/>
    <col min="5" max="5" width="7.5546875" style="6" customWidth="1"/>
    <col min="6" max="7" width="8.109375" style="6" customWidth="1"/>
    <col min="8" max="8" width="6" style="6" customWidth="1"/>
    <col min="9" max="9" width="8.33203125" style="2" customWidth="1"/>
    <col min="10" max="12" width="9.109375" style="2" customWidth="1"/>
    <col min="13" max="16384" width="9.109375" style="2"/>
  </cols>
  <sheetData>
    <row r="1" spans="1:16" ht="15.6" x14ac:dyDescent="0.3">
      <c r="C1" s="133" t="s">
        <v>208</v>
      </c>
      <c r="D1" s="133"/>
      <c r="E1" s="133"/>
      <c r="F1" s="133"/>
      <c r="G1" s="133"/>
      <c r="H1" s="133"/>
    </row>
    <row r="2" spans="1:16" ht="15.6" x14ac:dyDescent="0.3">
      <c r="C2" s="133" t="s">
        <v>360</v>
      </c>
      <c r="D2" s="133"/>
      <c r="E2" s="133"/>
      <c r="F2" s="133"/>
      <c r="G2" s="133"/>
      <c r="H2" s="133"/>
    </row>
    <row r="3" spans="1:16" ht="15.6" x14ac:dyDescent="0.3">
      <c r="C3" s="42"/>
      <c r="D3" s="42"/>
      <c r="E3" s="138" t="s">
        <v>209</v>
      </c>
      <c r="F3" s="138"/>
      <c r="G3" s="138"/>
      <c r="H3" s="138"/>
    </row>
    <row r="4" spans="1:16" ht="12" customHeight="1" x14ac:dyDescent="0.25">
      <c r="C4" s="7"/>
      <c r="D4" s="7"/>
      <c r="E4" s="7"/>
      <c r="F4" s="7"/>
      <c r="G4" s="7"/>
      <c r="H4" s="7"/>
    </row>
    <row r="5" spans="1:16" ht="25.5" customHeight="1" x14ac:dyDescent="0.25">
      <c r="A5" s="130" t="s">
        <v>309</v>
      </c>
      <c r="B5" s="130"/>
      <c r="C5" s="130"/>
      <c r="D5" s="130"/>
      <c r="E5" s="130"/>
      <c r="F5" s="130"/>
      <c r="G5" s="130"/>
      <c r="H5" s="130"/>
    </row>
    <row r="6" spans="1:16" x14ac:dyDescent="0.25">
      <c r="A6" s="83"/>
      <c r="B6" s="83"/>
      <c r="C6" s="83"/>
      <c r="D6" s="83"/>
      <c r="E6" s="83"/>
      <c r="F6" s="83"/>
      <c r="G6" s="83"/>
      <c r="H6" s="83"/>
    </row>
    <row r="7" spans="1:16" x14ac:dyDescent="0.25">
      <c r="H7" s="6" t="s">
        <v>119</v>
      </c>
    </row>
    <row r="8" spans="1:16" ht="35.25" customHeight="1" x14ac:dyDescent="0.25">
      <c r="A8" s="131" t="s">
        <v>0</v>
      </c>
      <c r="B8" s="132" t="s">
        <v>30</v>
      </c>
      <c r="C8" s="131" t="s">
        <v>16</v>
      </c>
      <c r="D8" s="132" t="s">
        <v>210</v>
      </c>
      <c r="E8" s="131" t="s">
        <v>211</v>
      </c>
      <c r="F8" s="131"/>
      <c r="G8" s="131"/>
      <c r="H8" s="131"/>
    </row>
    <row r="9" spans="1:16" x14ac:dyDescent="0.25">
      <c r="A9" s="131"/>
      <c r="B9" s="132"/>
      <c r="C9" s="131"/>
      <c r="D9" s="132"/>
      <c r="E9" s="131" t="s">
        <v>17</v>
      </c>
      <c r="F9" s="131" t="s">
        <v>18</v>
      </c>
      <c r="G9" s="131"/>
      <c r="H9" s="131"/>
    </row>
    <row r="10" spans="1:16" x14ac:dyDescent="0.25">
      <c r="A10" s="131"/>
      <c r="B10" s="132"/>
      <c r="C10" s="131"/>
      <c r="D10" s="132"/>
      <c r="E10" s="131"/>
      <c r="F10" s="131" t="s">
        <v>298</v>
      </c>
      <c r="G10" s="131"/>
      <c r="H10" s="10"/>
    </row>
    <row r="11" spans="1:16" ht="51.75" customHeight="1" x14ac:dyDescent="0.25">
      <c r="A11" s="131"/>
      <c r="B11" s="132"/>
      <c r="C11" s="131"/>
      <c r="D11" s="132"/>
      <c r="E11" s="131"/>
      <c r="F11" s="10" t="s">
        <v>32</v>
      </c>
      <c r="G11" s="10" t="s">
        <v>33</v>
      </c>
      <c r="H11" s="10" t="s">
        <v>31</v>
      </c>
    </row>
    <row r="12" spans="1:16" s="24" customFormat="1" ht="12" customHeight="1" x14ac:dyDescent="0.25">
      <c r="A12" s="12">
        <v>1</v>
      </c>
      <c r="B12" s="11" t="s">
        <v>19</v>
      </c>
      <c r="C12" s="10">
        <v>3</v>
      </c>
      <c r="D12" s="11" t="s">
        <v>45</v>
      </c>
      <c r="E12" s="10">
        <v>5</v>
      </c>
      <c r="F12" s="10">
        <v>6</v>
      </c>
      <c r="G12" s="10">
        <v>7</v>
      </c>
      <c r="H12" s="10">
        <v>8</v>
      </c>
    </row>
    <row r="13" spans="1:16" s="24" customFormat="1" ht="20.100000000000001" customHeight="1" x14ac:dyDescent="0.25">
      <c r="A13" s="14">
        <v>1</v>
      </c>
      <c r="B13" s="11" t="s">
        <v>77</v>
      </c>
      <c r="C13" s="15" t="s">
        <v>78</v>
      </c>
      <c r="D13" s="11"/>
      <c r="E13" s="32">
        <f>+F13+H13</f>
        <v>486.2</v>
      </c>
      <c r="F13" s="32">
        <f>SUM(F14+F16+F18+F20)</f>
        <v>486.2</v>
      </c>
      <c r="G13" s="32">
        <f>SUM(G14+G16+G18+G20)</f>
        <v>315.89999999999998</v>
      </c>
      <c r="H13" s="32">
        <f>SUM(H14+H16+H18+H20)</f>
        <v>0</v>
      </c>
      <c r="I13" s="38"/>
      <c r="M13" s="38"/>
      <c r="N13" s="41"/>
      <c r="O13" s="41"/>
      <c r="P13" s="41"/>
    </row>
    <row r="14" spans="1:16" s="24" customFormat="1" ht="12.6" customHeight="1" x14ac:dyDescent="0.25">
      <c r="A14" s="14">
        <v>2</v>
      </c>
      <c r="B14" s="16" t="s">
        <v>212</v>
      </c>
      <c r="C14" s="53" t="s">
        <v>213</v>
      </c>
      <c r="D14" s="16" t="s">
        <v>207</v>
      </c>
      <c r="E14" s="56">
        <f>+E15</f>
        <v>264.60000000000002</v>
      </c>
      <c r="F14" s="56">
        <f>+F15</f>
        <v>264.60000000000002</v>
      </c>
      <c r="G14" s="56">
        <f>+G15</f>
        <v>213.2</v>
      </c>
      <c r="H14" s="56"/>
      <c r="I14" s="38"/>
      <c r="M14" s="38"/>
      <c r="N14" s="41"/>
      <c r="O14" s="41"/>
      <c r="P14" s="41"/>
    </row>
    <row r="15" spans="1:16" s="24" customFormat="1" ht="12.6" customHeight="1" x14ac:dyDescent="0.25">
      <c r="A15" s="14">
        <v>3</v>
      </c>
      <c r="B15" s="11"/>
      <c r="C15" s="45" t="s">
        <v>205</v>
      </c>
      <c r="D15" s="11"/>
      <c r="E15" s="40">
        <f>+F15+H15</f>
        <v>264.60000000000002</v>
      </c>
      <c r="F15" s="40">
        <v>264.60000000000002</v>
      </c>
      <c r="G15" s="40">
        <v>213.2</v>
      </c>
      <c r="H15" s="40"/>
      <c r="I15" s="38"/>
      <c r="M15" s="38"/>
      <c r="N15" s="41"/>
      <c r="O15" s="41"/>
      <c r="P15" s="41"/>
    </row>
    <row r="16" spans="1:16" s="24" customFormat="1" ht="12.6" customHeight="1" x14ac:dyDescent="0.25">
      <c r="A16" s="14">
        <v>4</v>
      </c>
      <c r="B16" s="16" t="s">
        <v>214</v>
      </c>
      <c r="C16" s="53" t="s">
        <v>215</v>
      </c>
      <c r="D16" s="16" t="s">
        <v>207</v>
      </c>
      <c r="E16" s="56">
        <f>+E17</f>
        <v>131.5</v>
      </c>
      <c r="F16" s="56">
        <f>+F17</f>
        <v>131.5</v>
      </c>
      <c r="G16" s="56">
        <f>+G17</f>
        <v>99.8</v>
      </c>
      <c r="H16" s="56"/>
      <c r="I16" s="38"/>
      <c r="M16" s="38"/>
      <c r="N16" s="41"/>
      <c r="O16" s="41"/>
      <c r="P16" s="41"/>
    </row>
    <row r="17" spans="1:16" s="24" customFormat="1" ht="12.6" customHeight="1" x14ac:dyDescent="0.25">
      <c r="A17" s="14">
        <v>5</v>
      </c>
      <c r="B17" s="16"/>
      <c r="C17" s="45" t="s">
        <v>205</v>
      </c>
      <c r="D17" s="11"/>
      <c r="E17" s="40">
        <f>+F17+H17</f>
        <v>131.5</v>
      </c>
      <c r="F17" s="40">
        <v>131.5</v>
      </c>
      <c r="G17" s="40">
        <v>99.8</v>
      </c>
      <c r="H17" s="40"/>
      <c r="I17" s="38"/>
      <c r="J17" s="47"/>
      <c r="M17" s="38"/>
      <c r="N17" s="41"/>
      <c r="O17" s="41"/>
      <c r="P17" s="41"/>
    </row>
    <row r="18" spans="1:16" s="24" customFormat="1" ht="12.6" customHeight="1" x14ac:dyDescent="0.25">
      <c r="A18" s="14">
        <v>6</v>
      </c>
      <c r="B18" s="16" t="s">
        <v>216</v>
      </c>
      <c r="C18" s="53" t="s">
        <v>217</v>
      </c>
      <c r="D18" s="16" t="s">
        <v>207</v>
      </c>
      <c r="E18" s="56">
        <f>+F18+H18</f>
        <v>87.2</v>
      </c>
      <c r="F18" s="56">
        <f>+F19</f>
        <v>87.2</v>
      </c>
      <c r="G18" s="56">
        <f>+G19</f>
        <v>0</v>
      </c>
      <c r="H18" s="56">
        <f>+H19</f>
        <v>0</v>
      </c>
      <c r="I18" s="38"/>
      <c r="M18" s="38"/>
      <c r="N18" s="41"/>
      <c r="O18" s="41"/>
      <c r="P18" s="41"/>
    </row>
    <row r="19" spans="1:16" s="24" customFormat="1" ht="12.6" customHeight="1" x14ac:dyDescent="0.25">
      <c r="A19" s="14">
        <v>7</v>
      </c>
      <c r="B19" s="16"/>
      <c r="C19" s="45" t="s">
        <v>205</v>
      </c>
      <c r="D19" s="11"/>
      <c r="E19" s="40">
        <f>+F19+H19</f>
        <v>87.2</v>
      </c>
      <c r="F19" s="40">
        <v>87.2</v>
      </c>
      <c r="G19" s="40"/>
      <c r="H19" s="40"/>
      <c r="I19" s="38"/>
      <c r="M19" s="38"/>
      <c r="N19" s="41"/>
      <c r="O19" s="41"/>
      <c r="P19" s="41"/>
    </row>
    <row r="20" spans="1:16" s="24" customFormat="1" ht="12.6" customHeight="1" x14ac:dyDescent="0.25">
      <c r="A20" s="14">
        <v>8</v>
      </c>
      <c r="B20" s="16" t="s">
        <v>218</v>
      </c>
      <c r="C20" s="53" t="s">
        <v>219</v>
      </c>
      <c r="D20" s="16" t="s">
        <v>79</v>
      </c>
      <c r="E20" s="56">
        <f>+E21</f>
        <v>2.9</v>
      </c>
      <c r="F20" s="56">
        <f>+F21</f>
        <v>2.9</v>
      </c>
      <c r="G20" s="56">
        <f>+G21</f>
        <v>2.9</v>
      </c>
      <c r="H20" s="56">
        <f>+H21</f>
        <v>0</v>
      </c>
      <c r="I20" s="38"/>
      <c r="M20" s="38"/>
      <c r="N20" s="41"/>
      <c r="O20" s="41"/>
      <c r="P20" s="41"/>
    </row>
    <row r="21" spans="1:16" s="24" customFormat="1" ht="12.6" customHeight="1" x14ac:dyDescent="0.25">
      <c r="A21" s="14">
        <v>9</v>
      </c>
      <c r="B21" s="11"/>
      <c r="C21" s="57" t="s">
        <v>3</v>
      </c>
      <c r="D21" s="11"/>
      <c r="E21" s="40">
        <f>+F21+H21</f>
        <v>2.9</v>
      </c>
      <c r="F21" s="40">
        <v>2.9</v>
      </c>
      <c r="G21" s="40">
        <v>2.9</v>
      </c>
      <c r="H21" s="40"/>
      <c r="I21" s="38"/>
      <c r="M21" s="38"/>
      <c r="N21" s="41"/>
      <c r="O21" s="41"/>
      <c r="P21" s="41"/>
    </row>
    <row r="22" spans="1:16" ht="20.100000000000001" customHeight="1" x14ac:dyDescent="0.25">
      <c r="A22" s="14">
        <v>10</v>
      </c>
      <c r="B22" s="13" t="s">
        <v>22</v>
      </c>
      <c r="C22" s="20" t="s">
        <v>23</v>
      </c>
      <c r="D22" s="1"/>
      <c r="E22" s="32">
        <f>SUM(E23+E30+E32+E45+E47)</f>
        <v>2393.1999999999998</v>
      </c>
      <c r="F22" s="32">
        <f>SUM(F23+F30+F32+F45+F47)</f>
        <v>2393.1999999999998</v>
      </c>
      <c r="G22" s="32">
        <f>SUM(G23+G30+G32+G45+G47)</f>
        <v>1031.5</v>
      </c>
      <c r="H22" s="32">
        <f>SUM(H23+H30+H32+H45+H47)</f>
        <v>0</v>
      </c>
      <c r="I22" s="38"/>
      <c r="M22" s="38"/>
      <c r="N22" s="4"/>
      <c r="O22" s="4"/>
      <c r="P22" s="4"/>
    </row>
    <row r="23" spans="1:16" ht="24.9" customHeight="1" x14ac:dyDescent="0.25">
      <c r="A23" s="14">
        <v>11</v>
      </c>
      <c r="B23" s="1" t="s">
        <v>220</v>
      </c>
      <c r="C23" s="53" t="s">
        <v>221</v>
      </c>
      <c r="D23" s="21" t="s">
        <v>25</v>
      </c>
      <c r="E23" s="51">
        <f>SUM(E24:E28)</f>
        <v>708.4</v>
      </c>
      <c r="F23" s="51">
        <f>SUM(F24:F28)</f>
        <v>708.4</v>
      </c>
      <c r="G23" s="51">
        <f>SUM(G24:G28)</f>
        <v>388.90000000000003</v>
      </c>
      <c r="H23" s="51">
        <f>SUM(H24:H28)</f>
        <v>0</v>
      </c>
      <c r="I23" s="38"/>
      <c r="M23" s="38"/>
      <c r="N23" s="4"/>
      <c r="O23" s="4"/>
      <c r="P23" s="4"/>
    </row>
    <row r="24" spans="1:16" ht="12.6" customHeight="1" x14ac:dyDescent="0.25">
      <c r="A24" s="14">
        <v>12</v>
      </c>
      <c r="B24" s="1"/>
      <c r="C24" s="19" t="s">
        <v>1</v>
      </c>
      <c r="D24" s="21"/>
      <c r="E24" s="22">
        <f t="shared" ref="E24:E29" si="0">+F24+H24</f>
        <v>197.1</v>
      </c>
      <c r="F24" s="22">
        <v>197.1</v>
      </c>
      <c r="G24" s="22">
        <v>194</v>
      </c>
      <c r="H24" s="22"/>
      <c r="I24" s="38"/>
      <c r="J24" s="4"/>
      <c r="K24" s="4"/>
      <c r="L24" s="4"/>
      <c r="M24" s="38"/>
      <c r="N24" s="4"/>
      <c r="O24" s="4"/>
      <c r="P24" s="4"/>
    </row>
    <row r="25" spans="1:16" ht="12.6" customHeight="1" x14ac:dyDescent="0.25">
      <c r="A25" s="14">
        <v>13</v>
      </c>
      <c r="B25" s="1"/>
      <c r="C25" s="43" t="s">
        <v>2</v>
      </c>
      <c r="D25" s="21"/>
      <c r="E25" s="22">
        <f t="shared" si="0"/>
        <v>108.9</v>
      </c>
      <c r="F25" s="22">
        <v>108.9</v>
      </c>
      <c r="G25" s="22">
        <v>92</v>
      </c>
      <c r="H25" s="22"/>
      <c r="I25" s="38"/>
      <c r="J25" s="4"/>
      <c r="K25" s="4"/>
      <c r="L25" s="4"/>
      <c r="M25" s="38"/>
      <c r="N25" s="4"/>
      <c r="O25" s="4"/>
      <c r="P25" s="4"/>
    </row>
    <row r="26" spans="1:16" ht="12.6" customHeight="1" x14ac:dyDescent="0.25">
      <c r="A26" s="14">
        <v>14</v>
      </c>
      <c r="B26" s="1"/>
      <c r="C26" s="43" t="s">
        <v>15</v>
      </c>
      <c r="D26" s="21"/>
      <c r="E26" s="22">
        <f t="shared" si="0"/>
        <v>64.7</v>
      </c>
      <c r="F26" s="22">
        <v>64.7</v>
      </c>
      <c r="G26" s="22">
        <v>42.6</v>
      </c>
      <c r="H26" s="22"/>
      <c r="I26" s="38"/>
      <c r="J26" s="4"/>
      <c r="K26" s="4"/>
      <c r="L26" s="4"/>
      <c r="M26" s="38"/>
      <c r="N26" s="4"/>
      <c r="O26" s="4"/>
      <c r="P26" s="4"/>
    </row>
    <row r="27" spans="1:16" ht="12.6" customHeight="1" x14ac:dyDescent="0.25">
      <c r="A27" s="14">
        <v>15</v>
      </c>
      <c r="B27" s="1"/>
      <c r="C27" s="43" t="s">
        <v>20</v>
      </c>
      <c r="D27" s="21"/>
      <c r="E27" s="22">
        <f t="shared" si="0"/>
        <v>67.7</v>
      </c>
      <c r="F27" s="22">
        <v>67.7</v>
      </c>
      <c r="G27" s="22">
        <v>60.3</v>
      </c>
      <c r="H27" s="22"/>
      <c r="I27" s="38"/>
      <c r="J27" s="4"/>
      <c r="K27" s="4"/>
      <c r="L27" s="4"/>
      <c r="M27" s="38"/>
      <c r="N27" s="4"/>
      <c r="O27" s="4"/>
      <c r="P27" s="4"/>
    </row>
    <row r="28" spans="1:16" ht="12.6" customHeight="1" x14ac:dyDescent="0.25">
      <c r="A28" s="134">
        <v>16</v>
      </c>
      <c r="B28" s="136"/>
      <c r="C28" s="57" t="s">
        <v>3</v>
      </c>
      <c r="D28" s="21"/>
      <c r="E28" s="22">
        <f t="shared" si="0"/>
        <v>270</v>
      </c>
      <c r="F28" s="22">
        <v>270</v>
      </c>
      <c r="G28" s="22"/>
      <c r="H28" s="22"/>
      <c r="I28" s="38"/>
      <c r="J28" s="4"/>
      <c r="K28" s="4"/>
      <c r="L28" s="4"/>
      <c r="M28" s="38"/>
      <c r="N28" s="4"/>
      <c r="O28" s="4"/>
      <c r="P28" s="4"/>
    </row>
    <row r="29" spans="1:16" ht="26.4" x14ac:dyDescent="0.25">
      <c r="A29" s="135"/>
      <c r="B29" s="137"/>
      <c r="C29" s="19" t="s">
        <v>222</v>
      </c>
      <c r="D29" s="21"/>
      <c r="E29" s="22">
        <f t="shared" si="0"/>
        <v>45.6</v>
      </c>
      <c r="F29" s="22">
        <v>45.6</v>
      </c>
      <c r="G29" s="22"/>
      <c r="H29" s="22"/>
      <c r="I29" s="38"/>
      <c r="J29" s="4"/>
      <c r="K29" s="4"/>
      <c r="L29" s="4"/>
      <c r="M29" s="38"/>
      <c r="N29" s="4"/>
      <c r="O29" s="4"/>
      <c r="P29" s="4"/>
    </row>
    <row r="30" spans="1:16" ht="24.9" customHeight="1" x14ac:dyDescent="0.25">
      <c r="A30" s="14">
        <v>17</v>
      </c>
      <c r="B30" s="1" t="s">
        <v>223</v>
      </c>
      <c r="C30" s="53" t="s">
        <v>224</v>
      </c>
      <c r="D30" s="1" t="s">
        <v>24</v>
      </c>
      <c r="E30" s="51">
        <f>SUM(E31:E31)</f>
        <v>644.20000000000005</v>
      </c>
      <c r="F30" s="51">
        <f>SUM(F31:F31)</f>
        <v>644.20000000000005</v>
      </c>
      <c r="G30" s="51">
        <f>SUM(G31:G31)</f>
        <v>619.5</v>
      </c>
      <c r="H30" s="51"/>
      <c r="I30" s="38"/>
      <c r="M30" s="38"/>
      <c r="N30" s="4"/>
      <c r="O30" s="4"/>
      <c r="P30" s="4"/>
    </row>
    <row r="31" spans="1:16" ht="12.6" customHeight="1" x14ac:dyDescent="0.25">
      <c r="A31" s="14">
        <v>18</v>
      </c>
      <c r="B31" s="1"/>
      <c r="C31" s="19" t="s">
        <v>137</v>
      </c>
      <c r="D31" s="1"/>
      <c r="E31" s="22">
        <f>+F31+H31</f>
        <v>644.20000000000005</v>
      </c>
      <c r="F31" s="22">
        <v>644.20000000000005</v>
      </c>
      <c r="G31" s="22">
        <v>619.5</v>
      </c>
      <c r="H31" s="51"/>
      <c r="I31" s="38"/>
      <c r="K31" s="4"/>
      <c r="M31" s="38"/>
      <c r="N31" s="4"/>
      <c r="O31" s="4"/>
      <c r="P31" s="4"/>
    </row>
    <row r="32" spans="1:16" ht="45.6" customHeight="1" x14ac:dyDescent="0.25">
      <c r="A32" s="14">
        <v>19</v>
      </c>
      <c r="B32" s="1" t="s">
        <v>225</v>
      </c>
      <c r="C32" s="53" t="s">
        <v>226</v>
      </c>
      <c r="D32" s="16" t="s">
        <v>227</v>
      </c>
      <c r="E32" s="51">
        <f>SUM(E33:E44)</f>
        <v>287.00000000000006</v>
      </c>
      <c r="F32" s="51">
        <f>SUM(F33:F44)</f>
        <v>287.00000000000006</v>
      </c>
      <c r="G32" s="51">
        <f>SUM(G33:G44)</f>
        <v>8.3000000000000007</v>
      </c>
      <c r="H32" s="51"/>
      <c r="I32" s="38"/>
      <c r="M32" s="38"/>
      <c r="N32" s="4"/>
      <c r="O32" s="4"/>
      <c r="P32" s="4"/>
    </row>
    <row r="33" spans="1:16" ht="12.6" customHeight="1" x14ac:dyDescent="0.25">
      <c r="A33" s="14">
        <v>20</v>
      </c>
      <c r="B33" s="1"/>
      <c r="C33" s="57" t="s">
        <v>3</v>
      </c>
      <c r="D33" s="16"/>
      <c r="E33" s="22">
        <f>+F33+H33</f>
        <v>5.8</v>
      </c>
      <c r="F33" s="22">
        <v>5.8</v>
      </c>
      <c r="G33" s="22"/>
      <c r="H33" s="22"/>
      <c r="I33" s="38"/>
      <c r="M33" s="38"/>
      <c r="N33" s="4"/>
      <c r="O33" s="4"/>
      <c r="P33" s="4"/>
    </row>
    <row r="34" spans="1:16" ht="24.9" customHeight="1" x14ac:dyDescent="0.25">
      <c r="A34" s="14">
        <v>21</v>
      </c>
      <c r="B34" s="1"/>
      <c r="C34" s="18" t="s">
        <v>8</v>
      </c>
      <c r="D34" s="1"/>
      <c r="E34" s="22">
        <f>+F34+H34</f>
        <v>155.80000000000001</v>
      </c>
      <c r="F34" s="22">
        <v>155.80000000000001</v>
      </c>
      <c r="G34" s="22">
        <v>4.4000000000000004</v>
      </c>
      <c r="H34" s="22"/>
      <c r="I34" s="38"/>
      <c r="M34" s="38"/>
      <c r="N34" s="4"/>
      <c r="O34" s="4"/>
      <c r="P34" s="4"/>
    </row>
    <row r="35" spans="1:16" ht="12.6" customHeight="1" x14ac:dyDescent="0.25">
      <c r="A35" s="14">
        <v>22</v>
      </c>
      <c r="B35" s="1"/>
      <c r="C35" s="18" t="s">
        <v>4</v>
      </c>
      <c r="D35" s="1"/>
      <c r="E35" s="22">
        <f t="shared" ref="E35:E46" si="1">+F35+H35</f>
        <v>22.4</v>
      </c>
      <c r="F35" s="22">
        <v>22.4</v>
      </c>
      <c r="G35" s="22">
        <v>0.7</v>
      </c>
      <c r="H35" s="22"/>
      <c r="I35" s="38"/>
      <c r="M35" s="38"/>
      <c r="N35" s="4"/>
      <c r="O35" s="4"/>
      <c r="P35" s="4"/>
    </row>
    <row r="36" spans="1:16" ht="12.6" customHeight="1" x14ac:dyDescent="0.25">
      <c r="A36" s="14">
        <v>23</v>
      </c>
      <c r="B36" s="1"/>
      <c r="C36" s="18" t="s">
        <v>5</v>
      </c>
      <c r="D36" s="1"/>
      <c r="E36" s="22">
        <f t="shared" si="1"/>
        <v>8.8000000000000007</v>
      </c>
      <c r="F36" s="22">
        <v>8.8000000000000007</v>
      </c>
      <c r="G36" s="22">
        <v>0.3</v>
      </c>
      <c r="H36" s="22"/>
      <c r="I36" s="38"/>
      <c r="M36" s="38"/>
      <c r="N36" s="4"/>
      <c r="O36" s="4"/>
      <c r="P36" s="4"/>
    </row>
    <row r="37" spans="1:16" ht="12.6" customHeight="1" x14ac:dyDescent="0.25">
      <c r="A37" s="14">
        <v>24</v>
      </c>
      <c r="B37" s="1"/>
      <c r="C37" s="18" t="s">
        <v>7</v>
      </c>
      <c r="D37" s="1"/>
      <c r="E37" s="22">
        <f>+F37+H37</f>
        <v>19.2</v>
      </c>
      <c r="F37" s="22">
        <v>19.2</v>
      </c>
      <c r="G37" s="22">
        <v>0.6</v>
      </c>
      <c r="H37" s="22"/>
      <c r="I37" s="38"/>
      <c r="M37" s="38"/>
      <c r="N37" s="4"/>
      <c r="O37" s="4"/>
      <c r="P37" s="4"/>
    </row>
    <row r="38" spans="1:16" ht="12.6" customHeight="1" x14ac:dyDescent="0.25">
      <c r="A38" s="14">
        <v>25</v>
      </c>
      <c r="B38" s="1"/>
      <c r="C38" s="18" t="s">
        <v>6</v>
      </c>
      <c r="D38" s="1"/>
      <c r="E38" s="22">
        <f t="shared" si="1"/>
        <v>13.9</v>
      </c>
      <c r="F38" s="22">
        <v>13.9</v>
      </c>
      <c r="G38" s="22">
        <v>0.4</v>
      </c>
      <c r="H38" s="22"/>
      <c r="I38" s="38"/>
      <c r="M38" s="38"/>
      <c r="N38" s="4"/>
      <c r="O38" s="4"/>
      <c r="P38" s="4"/>
    </row>
    <row r="39" spans="1:16" ht="12.6" customHeight="1" x14ac:dyDescent="0.25">
      <c r="A39" s="14">
        <v>26</v>
      </c>
      <c r="B39" s="1"/>
      <c r="C39" s="18" t="s">
        <v>9</v>
      </c>
      <c r="D39" s="1"/>
      <c r="E39" s="22">
        <f t="shared" si="1"/>
        <v>12.8</v>
      </c>
      <c r="F39" s="22">
        <v>12.8</v>
      </c>
      <c r="G39" s="22">
        <v>0.4</v>
      </c>
      <c r="H39" s="22"/>
      <c r="I39" s="38"/>
      <c r="M39" s="38"/>
      <c r="N39" s="4"/>
      <c r="O39" s="4"/>
      <c r="P39" s="4"/>
    </row>
    <row r="40" spans="1:16" ht="12.6" customHeight="1" x14ac:dyDescent="0.25">
      <c r="A40" s="14">
        <v>27</v>
      </c>
      <c r="B40" s="1"/>
      <c r="C40" s="19" t="s">
        <v>10</v>
      </c>
      <c r="D40" s="1"/>
      <c r="E40" s="22">
        <f t="shared" si="1"/>
        <v>5.5</v>
      </c>
      <c r="F40" s="22">
        <v>5.5</v>
      </c>
      <c r="G40" s="22">
        <v>0.2</v>
      </c>
      <c r="H40" s="54"/>
      <c r="I40" s="38"/>
      <c r="M40" s="38"/>
      <c r="N40" s="4"/>
      <c r="O40" s="4"/>
      <c r="P40" s="4"/>
    </row>
    <row r="41" spans="1:16" ht="12.6" customHeight="1" x14ac:dyDescent="0.25">
      <c r="A41" s="14">
        <v>28</v>
      </c>
      <c r="B41" s="1"/>
      <c r="C41" s="18" t="s">
        <v>12</v>
      </c>
      <c r="D41" s="1"/>
      <c r="E41" s="22">
        <f>+F41+H41</f>
        <v>6.9</v>
      </c>
      <c r="F41" s="22">
        <v>6.9</v>
      </c>
      <c r="G41" s="22">
        <v>0.2</v>
      </c>
      <c r="H41" s="22"/>
      <c r="I41" s="38"/>
      <c r="M41" s="38"/>
      <c r="N41" s="4"/>
      <c r="O41" s="4"/>
      <c r="P41" s="4"/>
    </row>
    <row r="42" spans="1:16" ht="12.6" customHeight="1" x14ac:dyDescent="0.25">
      <c r="A42" s="14">
        <v>29</v>
      </c>
      <c r="B42" s="1"/>
      <c r="C42" s="18" t="s">
        <v>11</v>
      </c>
      <c r="D42" s="1"/>
      <c r="E42" s="22">
        <f t="shared" si="1"/>
        <v>12</v>
      </c>
      <c r="F42" s="22">
        <v>12</v>
      </c>
      <c r="G42" s="22">
        <v>0.4</v>
      </c>
      <c r="H42" s="22"/>
      <c r="I42" s="38"/>
      <c r="M42" s="38"/>
      <c r="N42" s="4"/>
      <c r="O42" s="4"/>
      <c r="P42" s="4"/>
    </row>
    <row r="43" spans="1:16" ht="12.6" customHeight="1" x14ac:dyDescent="0.25">
      <c r="A43" s="14">
        <v>30</v>
      </c>
      <c r="B43" s="1"/>
      <c r="C43" s="18" t="s">
        <v>13</v>
      </c>
      <c r="D43" s="1"/>
      <c r="E43" s="22">
        <f t="shared" si="1"/>
        <v>5.6</v>
      </c>
      <c r="F43" s="22">
        <v>5.6</v>
      </c>
      <c r="G43" s="22">
        <v>0.2</v>
      </c>
      <c r="H43" s="22"/>
      <c r="I43" s="38"/>
      <c r="M43" s="38"/>
      <c r="N43" s="4"/>
      <c r="O43" s="4"/>
      <c r="P43" s="4"/>
    </row>
    <row r="44" spans="1:16" ht="12.6" customHeight="1" x14ac:dyDescent="0.25">
      <c r="A44" s="14">
        <v>31</v>
      </c>
      <c r="B44" s="1"/>
      <c r="C44" s="18" t="s">
        <v>14</v>
      </c>
      <c r="D44" s="1"/>
      <c r="E44" s="22">
        <f t="shared" si="1"/>
        <v>18.3</v>
      </c>
      <c r="F44" s="22">
        <v>18.3</v>
      </c>
      <c r="G44" s="22">
        <v>0.5</v>
      </c>
      <c r="H44" s="22"/>
      <c r="I44" s="38"/>
      <c r="M44" s="38"/>
      <c r="N44" s="4"/>
      <c r="O44" s="4"/>
      <c r="P44" s="4"/>
    </row>
    <row r="45" spans="1:16" ht="29.25" customHeight="1" x14ac:dyDescent="0.25">
      <c r="A45" s="14">
        <v>32</v>
      </c>
      <c r="B45" s="1" t="s">
        <v>228</v>
      </c>
      <c r="C45" s="55" t="s">
        <v>229</v>
      </c>
      <c r="D45" s="1" t="s">
        <v>46</v>
      </c>
      <c r="E45" s="51">
        <f>+E46</f>
        <v>749.9</v>
      </c>
      <c r="F45" s="51">
        <f>+F46</f>
        <v>749.9</v>
      </c>
      <c r="G45" s="51">
        <f>+G46</f>
        <v>14.8</v>
      </c>
      <c r="H45" s="51"/>
      <c r="I45" s="38"/>
      <c r="M45" s="38"/>
      <c r="N45" s="4"/>
      <c r="O45" s="4"/>
      <c r="P45" s="4"/>
    </row>
    <row r="46" spans="1:16" ht="12.6" customHeight="1" x14ac:dyDescent="0.25">
      <c r="A46" s="14">
        <v>33</v>
      </c>
      <c r="B46" s="1"/>
      <c r="C46" s="57" t="s">
        <v>3</v>
      </c>
      <c r="D46" s="1"/>
      <c r="E46" s="22">
        <f t="shared" si="1"/>
        <v>749.9</v>
      </c>
      <c r="F46" s="22">
        <v>749.9</v>
      </c>
      <c r="G46" s="22">
        <v>14.8</v>
      </c>
      <c r="H46" s="22"/>
      <c r="I46" s="38"/>
      <c r="M46" s="38"/>
      <c r="N46" s="4"/>
      <c r="O46" s="4"/>
      <c r="P46" s="4"/>
    </row>
    <row r="47" spans="1:16" ht="24.9" customHeight="1" x14ac:dyDescent="0.25">
      <c r="A47" s="14">
        <v>34</v>
      </c>
      <c r="B47" s="1" t="s">
        <v>230</v>
      </c>
      <c r="C47" s="55" t="s">
        <v>231</v>
      </c>
      <c r="D47" s="1" t="s">
        <v>82</v>
      </c>
      <c r="E47" s="51">
        <f>+E48</f>
        <v>3.7</v>
      </c>
      <c r="F47" s="51">
        <f>+F48</f>
        <v>3.7</v>
      </c>
      <c r="G47" s="51">
        <f>+G48</f>
        <v>0</v>
      </c>
      <c r="H47" s="51"/>
      <c r="I47" s="38"/>
      <c r="M47" s="38"/>
      <c r="N47" s="4"/>
      <c r="O47" s="4"/>
      <c r="P47" s="4"/>
    </row>
    <row r="48" spans="1:16" ht="12.6" customHeight="1" x14ac:dyDescent="0.25">
      <c r="A48" s="14">
        <v>35</v>
      </c>
      <c r="B48" s="1"/>
      <c r="C48" s="57" t="s">
        <v>3</v>
      </c>
      <c r="D48" s="1"/>
      <c r="E48" s="22">
        <f>+F48+H48</f>
        <v>3.7</v>
      </c>
      <c r="F48" s="22">
        <v>3.7</v>
      </c>
      <c r="G48" s="22"/>
      <c r="H48" s="22"/>
      <c r="I48" s="38"/>
      <c r="M48" s="38"/>
      <c r="N48" s="4"/>
      <c r="O48" s="4"/>
      <c r="P48" s="4"/>
    </row>
    <row r="49" spans="1:16" ht="20.100000000000001" customHeight="1" x14ac:dyDescent="0.25">
      <c r="A49" s="14">
        <v>36</v>
      </c>
      <c r="B49" s="13" t="s">
        <v>47</v>
      </c>
      <c r="C49" s="20" t="s">
        <v>48</v>
      </c>
      <c r="D49" s="1"/>
      <c r="E49" s="32">
        <f>+F49+H49</f>
        <v>579.4</v>
      </c>
      <c r="F49" s="32">
        <f>+F50+F62+F65</f>
        <v>579.4</v>
      </c>
      <c r="G49" s="32">
        <f>+G50+G62+G65</f>
        <v>194.50000000000006</v>
      </c>
      <c r="H49" s="32">
        <f>+H50+H62+H65</f>
        <v>0</v>
      </c>
      <c r="I49" s="38"/>
      <c r="K49" s="38"/>
      <c r="M49" s="38"/>
      <c r="N49" s="4"/>
      <c r="O49" s="4"/>
      <c r="P49" s="4"/>
    </row>
    <row r="50" spans="1:16" ht="12.6" customHeight="1" x14ac:dyDescent="0.25">
      <c r="A50" s="14">
        <v>37</v>
      </c>
      <c r="B50" s="1" t="s">
        <v>232</v>
      </c>
      <c r="C50" s="55" t="s">
        <v>233</v>
      </c>
      <c r="D50" s="1" t="s">
        <v>234</v>
      </c>
      <c r="E50" s="51">
        <f>SUM(E51:E61)</f>
        <v>200.10000000000002</v>
      </c>
      <c r="F50" s="51">
        <f>SUM(F51:F61)</f>
        <v>200.10000000000002</v>
      </c>
      <c r="G50" s="51">
        <f>SUM(G51:G61)</f>
        <v>186.30000000000007</v>
      </c>
      <c r="H50" s="51"/>
      <c r="I50" s="38"/>
      <c r="M50" s="38"/>
      <c r="N50" s="4"/>
      <c r="O50" s="4"/>
      <c r="P50" s="4"/>
    </row>
    <row r="51" spans="1:16" ht="12.6" customHeight="1" x14ac:dyDescent="0.25">
      <c r="A51" s="14">
        <v>38</v>
      </c>
      <c r="B51" s="1"/>
      <c r="C51" s="57" t="s">
        <v>3</v>
      </c>
      <c r="D51" s="1"/>
      <c r="E51" s="22">
        <f>+F51+H51</f>
        <v>99.5</v>
      </c>
      <c r="F51" s="22">
        <v>99.5</v>
      </c>
      <c r="G51" s="22">
        <v>87.1</v>
      </c>
      <c r="H51" s="22"/>
      <c r="I51" s="38"/>
      <c r="M51" s="38"/>
      <c r="N51" s="4"/>
      <c r="O51" s="4"/>
      <c r="P51" s="4"/>
    </row>
    <row r="52" spans="1:16" ht="12.6" customHeight="1" x14ac:dyDescent="0.25">
      <c r="A52" s="14">
        <v>39</v>
      </c>
      <c r="B52" s="1"/>
      <c r="C52" s="18" t="s">
        <v>4</v>
      </c>
      <c r="D52" s="1"/>
      <c r="E52" s="22">
        <f t="shared" ref="E52:E61" si="2">+F52+H52</f>
        <v>10.6</v>
      </c>
      <c r="F52" s="22">
        <v>10.6</v>
      </c>
      <c r="G52" s="22">
        <v>10.4</v>
      </c>
      <c r="H52" s="22"/>
      <c r="I52" s="38"/>
      <c r="M52" s="38"/>
      <c r="N52" s="4"/>
      <c r="O52" s="4"/>
      <c r="P52" s="4"/>
    </row>
    <row r="53" spans="1:16" ht="12.6" customHeight="1" x14ac:dyDescent="0.25">
      <c r="A53" s="14">
        <v>40</v>
      </c>
      <c r="B53" s="1"/>
      <c r="C53" s="18" t="s">
        <v>5</v>
      </c>
      <c r="D53" s="1"/>
      <c r="E53" s="22">
        <f t="shared" si="2"/>
        <v>8</v>
      </c>
      <c r="F53" s="22">
        <v>8</v>
      </c>
      <c r="G53" s="22">
        <v>7.9</v>
      </c>
      <c r="H53" s="22"/>
      <c r="I53" s="38"/>
      <c r="M53" s="38"/>
      <c r="N53" s="4"/>
      <c r="O53" s="4"/>
      <c r="P53" s="4"/>
    </row>
    <row r="54" spans="1:16" ht="12.6" customHeight="1" x14ac:dyDescent="0.25">
      <c r="A54" s="14">
        <v>41</v>
      </c>
      <c r="B54" s="1"/>
      <c r="C54" s="18" t="s">
        <v>7</v>
      </c>
      <c r="D54" s="1"/>
      <c r="E54" s="22">
        <f>+F54+H54</f>
        <v>11.4</v>
      </c>
      <c r="F54" s="22">
        <v>11.4</v>
      </c>
      <c r="G54" s="22">
        <v>11.3</v>
      </c>
      <c r="H54" s="22"/>
      <c r="I54" s="38"/>
      <c r="M54" s="38"/>
      <c r="N54" s="4"/>
      <c r="O54" s="4"/>
      <c r="P54" s="4"/>
    </row>
    <row r="55" spans="1:16" ht="12.6" customHeight="1" x14ac:dyDescent="0.25">
      <c r="A55" s="14">
        <v>42</v>
      </c>
      <c r="B55" s="1"/>
      <c r="C55" s="18" t="s">
        <v>6</v>
      </c>
      <c r="D55" s="1"/>
      <c r="E55" s="22">
        <f t="shared" si="2"/>
        <v>14.3</v>
      </c>
      <c r="F55" s="22">
        <v>14.3</v>
      </c>
      <c r="G55" s="22">
        <v>14.1</v>
      </c>
      <c r="H55" s="22"/>
      <c r="I55" s="38"/>
      <c r="M55" s="38"/>
      <c r="N55" s="4"/>
      <c r="O55" s="4"/>
      <c r="P55" s="4"/>
    </row>
    <row r="56" spans="1:16" ht="12.6" customHeight="1" x14ac:dyDescent="0.25">
      <c r="A56" s="14">
        <v>43</v>
      </c>
      <c r="B56" s="1"/>
      <c r="C56" s="18" t="s">
        <v>9</v>
      </c>
      <c r="D56" s="1"/>
      <c r="E56" s="22">
        <f t="shared" si="2"/>
        <v>11.4</v>
      </c>
      <c r="F56" s="22">
        <v>11.4</v>
      </c>
      <c r="G56" s="22">
        <v>11.3</v>
      </c>
      <c r="H56" s="22"/>
      <c r="I56" s="38"/>
      <c r="M56" s="38"/>
      <c r="N56" s="4"/>
      <c r="O56" s="4"/>
      <c r="P56" s="4"/>
    </row>
    <row r="57" spans="1:16" ht="12.6" customHeight="1" x14ac:dyDescent="0.25">
      <c r="A57" s="14">
        <v>44</v>
      </c>
      <c r="B57" s="1"/>
      <c r="C57" s="19" t="s">
        <v>10</v>
      </c>
      <c r="D57" s="1"/>
      <c r="E57" s="22">
        <f t="shared" si="2"/>
        <v>7.9</v>
      </c>
      <c r="F57" s="22">
        <v>7.9</v>
      </c>
      <c r="G57" s="22">
        <v>7.8</v>
      </c>
      <c r="H57" s="22"/>
      <c r="I57" s="38"/>
      <c r="M57" s="38"/>
      <c r="N57" s="4"/>
      <c r="O57" s="4"/>
      <c r="P57" s="4"/>
    </row>
    <row r="58" spans="1:16" ht="12.6" customHeight="1" x14ac:dyDescent="0.25">
      <c r="A58" s="14">
        <v>45</v>
      </c>
      <c r="B58" s="1"/>
      <c r="C58" s="18" t="s">
        <v>12</v>
      </c>
      <c r="D58" s="1"/>
      <c r="E58" s="22">
        <f>+F58+H58</f>
        <v>7.4</v>
      </c>
      <c r="F58" s="22">
        <v>7.4</v>
      </c>
      <c r="G58" s="22">
        <v>7.3</v>
      </c>
      <c r="H58" s="22"/>
      <c r="I58" s="38"/>
      <c r="M58" s="38"/>
      <c r="N58" s="4"/>
      <c r="O58" s="4"/>
      <c r="P58" s="4"/>
    </row>
    <row r="59" spans="1:16" ht="12.6" customHeight="1" x14ac:dyDescent="0.25">
      <c r="A59" s="14">
        <v>46</v>
      </c>
      <c r="B59" s="1"/>
      <c r="C59" s="18" t="s">
        <v>11</v>
      </c>
      <c r="D59" s="1"/>
      <c r="E59" s="22">
        <f t="shared" si="2"/>
        <v>10.6</v>
      </c>
      <c r="F59" s="22">
        <v>10.6</v>
      </c>
      <c r="G59" s="22">
        <v>10.4</v>
      </c>
      <c r="H59" s="22"/>
      <c r="I59" s="38"/>
      <c r="M59" s="38"/>
      <c r="N59" s="4"/>
      <c r="O59" s="4"/>
      <c r="P59" s="4"/>
    </row>
    <row r="60" spans="1:16" ht="12.6" customHeight="1" x14ac:dyDescent="0.25">
      <c r="A60" s="14">
        <v>47</v>
      </c>
      <c r="B60" s="1"/>
      <c r="C60" s="18" t="s">
        <v>13</v>
      </c>
      <c r="D60" s="1"/>
      <c r="E60" s="22">
        <f t="shared" si="2"/>
        <v>8.4</v>
      </c>
      <c r="F60" s="22">
        <v>8.4</v>
      </c>
      <c r="G60" s="22">
        <v>8.3000000000000007</v>
      </c>
      <c r="H60" s="22"/>
      <c r="I60" s="38"/>
      <c r="M60" s="38"/>
      <c r="N60" s="4"/>
      <c r="O60" s="4"/>
      <c r="P60" s="4"/>
    </row>
    <row r="61" spans="1:16" ht="12.6" customHeight="1" x14ac:dyDescent="0.25">
      <c r="A61" s="14">
        <v>48</v>
      </c>
      <c r="B61" s="1"/>
      <c r="C61" s="18" t="s">
        <v>14</v>
      </c>
      <c r="D61" s="1"/>
      <c r="E61" s="22">
        <f t="shared" si="2"/>
        <v>10.6</v>
      </c>
      <c r="F61" s="22">
        <v>10.6</v>
      </c>
      <c r="G61" s="22">
        <v>10.4</v>
      </c>
      <c r="H61" s="22"/>
      <c r="I61" s="38"/>
      <c r="M61" s="38"/>
      <c r="N61" s="4"/>
      <c r="O61" s="4"/>
      <c r="P61" s="4"/>
    </row>
    <row r="62" spans="1:16" ht="72" customHeight="1" x14ac:dyDescent="0.25">
      <c r="A62" s="134">
        <v>49</v>
      </c>
      <c r="B62" s="136" t="s">
        <v>235</v>
      </c>
      <c r="C62" s="53" t="s">
        <v>308</v>
      </c>
      <c r="D62" s="136"/>
      <c r="E62" s="51">
        <f>+E64</f>
        <v>360</v>
      </c>
      <c r="F62" s="51">
        <f>+F64</f>
        <v>360</v>
      </c>
      <c r="G62" s="51">
        <f>+G64</f>
        <v>0</v>
      </c>
      <c r="H62" s="51">
        <f>+H64</f>
        <v>0</v>
      </c>
      <c r="I62" s="38"/>
      <c r="M62" s="38"/>
      <c r="N62" s="4"/>
      <c r="O62" s="4"/>
      <c r="P62" s="4"/>
    </row>
    <row r="63" spans="1:16" x14ac:dyDescent="0.25">
      <c r="A63" s="135"/>
      <c r="B63" s="137"/>
      <c r="C63" s="53" t="s">
        <v>236</v>
      </c>
      <c r="D63" s="137"/>
      <c r="E63" s="51">
        <f>+F63+H63</f>
        <v>10</v>
      </c>
      <c r="F63" s="51">
        <v>10</v>
      </c>
      <c r="G63" s="51"/>
      <c r="H63" s="51"/>
      <c r="I63" s="38"/>
      <c r="M63" s="38"/>
      <c r="N63" s="4"/>
      <c r="O63" s="4"/>
      <c r="P63" s="4"/>
    </row>
    <row r="64" spans="1:16" ht="12.6" customHeight="1" x14ac:dyDescent="0.25">
      <c r="A64" s="14">
        <v>50</v>
      </c>
      <c r="B64" s="1"/>
      <c r="C64" s="57" t="s">
        <v>3</v>
      </c>
      <c r="D64" s="1" t="s">
        <v>237</v>
      </c>
      <c r="E64" s="22">
        <f>+F64+H64</f>
        <v>360</v>
      </c>
      <c r="F64" s="22">
        <v>360</v>
      </c>
      <c r="G64" s="22"/>
      <c r="H64" s="22"/>
      <c r="I64" s="38"/>
      <c r="M64" s="38"/>
      <c r="N64" s="4"/>
      <c r="O64" s="4"/>
      <c r="P64" s="4"/>
    </row>
    <row r="65" spans="1:16" ht="13.5" customHeight="1" x14ac:dyDescent="0.25">
      <c r="A65" s="49" t="s">
        <v>299</v>
      </c>
      <c r="B65" s="1"/>
      <c r="C65" s="46" t="s">
        <v>238</v>
      </c>
      <c r="D65" s="1" t="s">
        <v>239</v>
      </c>
      <c r="E65" s="22">
        <f>+F65+H65</f>
        <v>19.3</v>
      </c>
      <c r="F65" s="22">
        <f>+F66</f>
        <v>19.3</v>
      </c>
      <c r="G65" s="22">
        <f>+G66</f>
        <v>8.1999999999999993</v>
      </c>
      <c r="H65" s="22">
        <f>+H66</f>
        <v>0</v>
      </c>
      <c r="I65" s="38"/>
      <c r="M65" s="38"/>
      <c r="N65" s="4"/>
      <c r="O65" s="4"/>
      <c r="P65" s="4"/>
    </row>
    <row r="66" spans="1:16" ht="13.5" customHeight="1" x14ac:dyDescent="0.25">
      <c r="A66" s="14">
        <v>52</v>
      </c>
      <c r="B66" s="1"/>
      <c r="C66" s="18" t="s">
        <v>3</v>
      </c>
      <c r="D66" s="1"/>
      <c r="E66" s="22">
        <f>+F66+H66</f>
        <v>19.3</v>
      </c>
      <c r="F66" s="22">
        <v>19.3</v>
      </c>
      <c r="G66" s="22">
        <v>8.1999999999999993</v>
      </c>
      <c r="H66" s="22"/>
      <c r="I66" s="38"/>
      <c r="M66" s="38"/>
      <c r="N66" s="4"/>
      <c r="O66" s="4"/>
      <c r="P66" s="4"/>
    </row>
    <row r="67" spans="1:16" ht="20.100000000000001" customHeight="1" x14ac:dyDescent="0.25">
      <c r="A67" s="49" t="s">
        <v>240</v>
      </c>
      <c r="B67" s="13" t="s">
        <v>26</v>
      </c>
      <c r="C67" s="20" t="s">
        <v>27</v>
      </c>
      <c r="D67" s="1"/>
      <c r="E67" s="32">
        <f>+F67+H67</f>
        <v>1341.5</v>
      </c>
      <c r="F67" s="32">
        <f>SUM(F68+F70+F72+F74+F76+F78+F80+F82+F84+F86+F88+F90+F102)</f>
        <v>1341.5</v>
      </c>
      <c r="G67" s="32">
        <f>SUM(G68+G70+G72+G74+G76+G78+G80+G82+G84+G86+G88+G90+G102)</f>
        <v>1257.1999999999996</v>
      </c>
      <c r="H67" s="32">
        <f>SUM(H68+H70+H72+H74+H76+H78+H80+H82+H84+H86+H88+H90+H102)</f>
        <v>0</v>
      </c>
      <c r="I67" s="38"/>
      <c r="M67" s="38"/>
      <c r="N67" s="4"/>
      <c r="O67" s="4"/>
      <c r="P67" s="4"/>
    </row>
    <row r="68" spans="1:16" ht="12.6" customHeight="1" x14ac:dyDescent="0.25">
      <c r="A68" s="49" t="s">
        <v>300</v>
      </c>
      <c r="B68" s="1" t="s">
        <v>49</v>
      </c>
      <c r="C68" s="55" t="s">
        <v>241</v>
      </c>
      <c r="D68" s="1" t="s">
        <v>29</v>
      </c>
      <c r="E68" s="51">
        <f>+E69</f>
        <v>980.8</v>
      </c>
      <c r="F68" s="51">
        <f>+F69</f>
        <v>980.8</v>
      </c>
      <c r="G68" s="51">
        <f>+G69</f>
        <v>920.5</v>
      </c>
      <c r="H68" s="51"/>
      <c r="I68" s="38"/>
      <c r="M68" s="38"/>
      <c r="N68" s="4"/>
      <c r="O68" s="4"/>
      <c r="P68" s="4"/>
    </row>
    <row r="69" spans="1:16" ht="14.25" customHeight="1" x14ac:dyDescent="0.25">
      <c r="A69" s="49" t="s">
        <v>242</v>
      </c>
      <c r="B69" s="59"/>
      <c r="C69" s="18" t="s">
        <v>28</v>
      </c>
      <c r="D69" s="21"/>
      <c r="E69" s="22">
        <f>+F69+H69</f>
        <v>980.8</v>
      </c>
      <c r="F69" s="22">
        <v>980.8</v>
      </c>
      <c r="G69" s="22">
        <v>920.5</v>
      </c>
      <c r="H69" s="22"/>
      <c r="I69" s="38"/>
      <c r="M69" s="38"/>
      <c r="N69" s="4"/>
      <c r="O69" s="4"/>
      <c r="P69" s="4"/>
    </row>
    <row r="70" spans="1:16" ht="24.9" customHeight="1" x14ac:dyDescent="0.25">
      <c r="A70" s="49" t="s">
        <v>243</v>
      </c>
      <c r="B70" s="1" t="s">
        <v>50</v>
      </c>
      <c r="C70" s="53" t="s">
        <v>244</v>
      </c>
      <c r="D70" s="1" t="s">
        <v>245</v>
      </c>
      <c r="E70" s="51">
        <f>SUM(E71:E71)</f>
        <v>0.8</v>
      </c>
      <c r="F70" s="51">
        <f>SUM(F71:F71)</f>
        <v>0.8</v>
      </c>
      <c r="G70" s="51">
        <f>SUM(G71:G71)</f>
        <v>0.8</v>
      </c>
      <c r="H70" s="51"/>
      <c r="I70" s="38"/>
      <c r="M70" s="38"/>
      <c r="N70" s="4"/>
      <c r="O70" s="4"/>
      <c r="P70" s="4"/>
    </row>
    <row r="71" spans="1:16" ht="12.6" customHeight="1" x14ac:dyDescent="0.25">
      <c r="A71" s="49" t="s">
        <v>246</v>
      </c>
      <c r="B71" s="1"/>
      <c r="C71" s="57" t="s">
        <v>3</v>
      </c>
      <c r="D71" s="1"/>
      <c r="E71" s="22">
        <f>+F71+H71</f>
        <v>0.8</v>
      </c>
      <c r="F71" s="22">
        <v>0.8</v>
      </c>
      <c r="G71" s="22">
        <v>0.8</v>
      </c>
      <c r="H71" s="22"/>
      <c r="I71" s="38"/>
      <c r="M71" s="38"/>
      <c r="N71" s="4"/>
      <c r="O71" s="4"/>
      <c r="P71" s="4"/>
    </row>
    <row r="72" spans="1:16" ht="12.6" customHeight="1" x14ac:dyDescent="0.25">
      <c r="A72" s="49" t="s">
        <v>247</v>
      </c>
      <c r="B72" s="16" t="s">
        <v>51</v>
      </c>
      <c r="C72" s="53" t="s">
        <v>248</v>
      </c>
      <c r="D72" s="1" t="s">
        <v>245</v>
      </c>
      <c r="E72" s="56">
        <f>+E73</f>
        <v>45</v>
      </c>
      <c r="F72" s="56">
        <f>+F73</f>
        <v>45</v>
      </c>
      <c r="G72" s="56">
        <f>+G73</f>
        <v>39.200000000000003</v>
      </c>
      <c r="H72" s="56"/>
      <c r="I72" s="38"/>
      <c r="M72" s="38"/>
      <c r="N72" s="4"/>
      <c r="O72" s="4"/>
      <c r="P72" s="4"/>
    </row>
    <row r="73" spans="1:16" ht="12.6" customHeight="1" x14ac:dyDescent="0.25">
      <c r="A73" s="49" t="s">
        <v>249</v>
      </c>
      <c r="B73" s="1"/>
      <c r="C73" s="57" t="s">
        <v>3</v>
      </c>
      <c r="D73" s="1"/>
      <c r="E73" s="22">
        <f>+F73+H73</f>
        <v>45</v>
      </c>
      <c r="F73" s="22">
        <v>45</v>
      </c>
      <c r="G73" s="22">
        <v>39.200000000000003</v>
      </c>
      <c r="H73" s="22"/>
      <c r="I73" s="38"/>
      <c r="M73" s="38"/>
      <c r="N73" s="4"/>
      <c r="O73" s="4"/>
      <c r="P73" s="4"/>
    </row>
    <row r="74" spans="1:16" ht="12.6" customHeight="1" x14ac:dyDescent="0.25">
      <c r="A74" s="49" t="s">
        <v>250</v>
      </c>
      <c r="B74" s="1" t="s">
        <v>52</v>
      </c>
      <c r="C74" s="53" t="s">
        <v>251</v>
      </c>
      <c r="D74" s="1" t="s">
        <v>53</v>
      </c>
      <c r="E74" s="51">
        <f>+E75</f>
        <v>33.1</v>
      </c>
      <c r="F74" s="51">
        <f>+F75</f>
        <v>33.1</v>
      </c>
      <c r="G74" s="51">
        <f>+G75</f>
        <v>31.8</v>
      </c>
      <c r="H74" s="51"/>
      <c r="I74" s="38"/>
      <c r="M74" s="38"/>
      <c r="N74" s="4"/>
      <c r="O74" s="4"/>
      <c r="P74" s="4"/>
    </row>
    <row r="75" spans="1:16" ht="12.6" customHeight="1" x14ac:dyDescent="0.25">
      <c r="A75" s="49" t="s">
        <v>252</v>
      </c>
      <c r="B75" s="1"/>
      <c r="C75" s="57" t="s">
        <v>3</v>
      </c>
      <c r="D75" s="1"/>
      <c r="E75" s="22">
        <f>+F75+H75</f>
        <v>33.1</v>
      </c>
      <c r="F75" s="22">
        <v>33.1</v>
      </c>
      <c r="G75" s="22">
        <v>31.8</v>
      </c>
      <c r="H75" s="22"/>
      <c r="I75" s="38"/>
      <c r="M75" s="38"/>
      <c r="N75" s="4"/>
      <c r="O75" s="4"/>
      <c r="P75" s="4"/>
    </row>
    <row r="76" spans="1:16" ht="12.6" customHeight="1" x14ac:dyDescent="0.25">
      <c r="A76" s="49" t="s">
        <v>253</v>
      </c>
      <c r="B76" s="1" t="s">
        <v>155</v>
      </c>
      <c r="C76" s="53" t="s">
        <v>254</v>
      </c>
      <c r="D76" s="16" t="s">
        <v>255</v>
      </c>
      <c r="E76" s="56">
        <f>+E77</f>
        <v>44.9</v>
      </c>
      <c r="F76" s="56">
        <f>+F77</f>
        <v>44.9</v>
      </c>
      <c r="G76" s="56">
        <f>+G77</f>
        <v>37.6</v>
      </c>
      <c r="H76" s="56"/>
      <c r="I76" s="38"/>
      <c r="M76" s="38"/>
      <c r="N76" s="4"/>
      <c r="O76" s="4"/>
      <c r="P76" s="4"/>
    </row>
    <row r="77" spans="1:16" ht="12.6" customHeight="1" x14ac:dyDescent="0.25">
      <c r="A77" s="49" t="s">
        <v>256</v>
      </c>
      <c r="B77" s="1"/>
      <c r="C77" s="57" t="s">
        <v>3</v>
      </c>
      <c r="D77" s="1"/>
      <c r="E77" s="40">
        <f>+F77+H77</f>
        <v>44.9</v>
      </c>
      <c r="F77" s="40">
        <v>44.9</v>
      </c>
      <c r="G77" s="40">
        <v>37.6</v>
      </c>
      <c r="H77" s="22"/>
      <c r="I77" s="38"/>
      <c r="M77" s="38"/>
      <c r="N77" s="4"/>
      <c r="O77" s="4"/>
      <c r="P77" s="4"/>
    </row>
    <row r="78" spans="1:16" ht="12.6" customHeight="1" x14ac:dyDescent="0.25">
      <c r="A78" s="49" t="s">
        <v>257</v>
      </c>
      <c r="B78" s="1" t="s">
        <v>258</v>
      </c>
      <c r="C78" s="55" t="s">
        <v>259</v>
      </c>
      <c r="D78" s="1" t="s">
        <v>53</v>
      </c>
      <c r="E78" s="51">
        <f>+E79</f>
        <v>8.1999999999999993</v>
      </c>
      <c r="F78" s="51">
        <f>+F79</f>
        <v>8.1999999999999993</v>
      </c>
      <c r="G78" s="51">
        <f>+G79</f>
        <v>8.1</v>
      </c>
      <c r="H78" s="51"/>
      <c r="I78" s="38"/>
      <c r="M78" s="38"/>
      <c r="N78" s="4"/>
      <c r="O78" s="4"/>
      <c r="P78" s="4"/>
    </row>
    <row r="79" spans="1:16" ht="12.6" customHeight="1" x14ac:dyDescent="0.25">
      <c r="A79" s="49" t="s">
        <v>260</v>
      </c>
      <c r="B79" s="1"/>
      <c r="C79" s="57" t="s">
        <v>3</v>
      </c>
      <c r="D79" s="1"/>
      <c r="E79" s="22">
        <f>+F79+H79</f>
        <v>8.1999999999999993</v>
      </c>
      <c r="F79" s="22">
        <v>8.1999999999999993</v>
      </c>
      <c r="G79" s="22">
        <v>8.1</v>
      </c>
      <c r="H79" s="22"/>
      <c r="I79" s="38"/>
      <c r="M79" s="38"/>
      <c r="N79" s="4"/>
      <c r="O79" s="4"/>
      <c r="P79" s="4"/>
    </row>
    <row r="80" spans="1:16" ht="12.6" customHeight="1" x14ac:dyDescent="0.25">
      <c r="A80" s="49" t="s">
        <v>261</v>
      </c>
      <c r="B80" s="1" t="s">
        <v>262</v>
      </c>
      <c r="C80" s="53" t="s">
        <v>263</v>
      </c>
      <c r="D80" s="16" t="s">
        <v>264</v>
      </c>
      <c r="E80" s="51">
        <f>+E81</f>
        <v>29.6</v>
      </c>
      <c r="F80" s="51">
        <f>+F81</f>
        <v>29.6</v>
      </c>
      <c r="G80" s="51">
        <f>+G81</f>
        <v>26</v>
      </c>
      <c r="H80" s="51"/>
      <c r="I80" s="38"/>
      <c r="M80" s="38"/>
      <c r="N80" s="4"/>
      <c r="O80" s="4"/>
      <c r="P80" s="4"/>
    </row>
    <row r="81" spans="1:16" ht="11.25" customHeight="1" x14ac:dyDescent="0.25">
      <c r="A81" s="49" t="s">
        <v>265</v>
      </c>
      <c r="B81" s="1"/>
      <c r="C81" s="57" t="s">
        <v>3</v>
      </c>
      <c r="D81" s="1"/>
      <c r="E81" s="22">
        <f>+F81+H81</f>
        <v>29.6</v>
      </c>
      <c r="F81" s="22">
        <v>29.6</v>
      </c>
      <c r="G81" s="22">
        <v>26</v>
      </c>
      <c r="H81" s="22"/>
      <c r="I81" s="38"/>
      <c r="M81" s="38"/>
      <c r="N81" s="4"/>
      <c r="O81" s="4"/>
      <c r="P81" s="4"/>
    </row>
    <row r="82" spans="1:16" ht="12.6" customHeight="1" x14ac:dyDescent="0.25">
      <c r="A82" s="49" t="s">
        <v>266</v>
      </c>
      <c r="B82" s="1" t="s">
        <v>267</v>
      </c>
      <c r="C82" s="55" t="s">
        <v>268</v>
      </c>
      <c r="D82" s="1" t="s">
        <v>53</v>
      </c>
      <c r="E82" s="51">
        <f>+E83</f>
        <v>18.2</v>
      </c>
      <c r="F82" s="51">
        <f>+F83</f>
        <v>18.2</v>
      </c>
      <c r="G82" s="51">
        <f>+G83</f>
        <v>17.2</v>
      </c>
      <c r="H82" s="51"/>
      <c r="I82" s="38"/>
      <c r="M82" s="38"/>
      <c r="N82" s="4"/>
      <c r="O82" s="4"/>
      <c r="P82" s="4"/>
    </row>
    <row r="83" spans="1:16" ht="12.6" customHeight="1" x14ac:dyDescent="0.25">
      <c r="A83" s="49" t="s">
        <v>269</v>
      </c>
      <c r="B83" s="1"/>
      <c r="C83" s="57" t="s">
        <v>3</v>
      </c>
      <c r="D83" s="1"/>
      <c r="E83" s="22">
        <f>+F83+H83</f>
        <v>18.2</v>
      </c>
      <c r="F83" s="22">
        <v>18.2</v>
      </c>
      <c r="G83" s="22">
        <v>17.2</v>
      </c>
      <c r="H83" s="22"/>
      <c r="I83" s="38"/>
      <c r="M83" s="38"/>
      <c r="N83" s="4"/>
      <c r="O83" s="4"/>
      <c r="P83" s="4"/>
    </row>
    <row r="84" spans="1:16" ht="12.6" customHeight="1" x14ac:dyDescent="0.25">
      <c r="A84" s="49" t="s">
        <v>270</v>
      </c>
      <c r="B84" s="1" t="s">
        <v>271</v>
      </c>
      <c r="C84" s="53" t="s">
        <v>272</v>
      </c>
      <c r="D84" s="1" t="s">
        <v>53</v>
      </c>
      <c r="E84" s="51">
        <f>+E85</f>
        <v>14.2</v>
      </c>
      <c r="F84" s="51">
        <f>+F85</f>
        <v>14.2</v>
      </c>
      <c r="G84" s="51">
        <f>+G85</f>
        <v>13.5</v>
      </c>
      <c r="H84" s="51"/>
      <c r="I84" s="38"/>
      <c r="M84" s="38"/>
      <c r="N84" s="4"/>
      <c r="O84" s="4"/>
      <c r="P84" s="4"/>
    </row>
    <row r="85" spans="1:16" ht="12.6" customHeight="1" x14ac:dyDescent="0.25">
      <c r="A85" s="49" t="s">
        <v>273</v>
      </c>
      <c r="B85" s="1"/>
      <c r="C85" s="57" t="s">
        <v>3</v>
      </c>
      <c r="D85" s="1"/>
      <c r="E85" s="22">
        <f>+F85+H85</f>
        <v>14.2</v>
      </c>
      <c r="F85" s="22">
        <v>14.2</v>
      </c>
      <c r="G85" s="22">
        <v>13.5</v>
      </c>
      <c r="H85" s="22"/>
      <c r="I85" s="38"/>
      <c r="M85" s="38"/>
      <c r="N85" s="4"/>
      <c r="O85" s="4"/>
      <c r="P85" s="4"/>
    </row>
    <row r="86" spans="1:16" ht="12.6" customHeight="1" x14ac:dyDescent="0.25">
      <c r="A86" s="49" t="s">
        <v>274</v>
      </c>
      <c r="B86" s="1" t="s">
        <v>275</v>
      </c>
      <c r="C86" s="55" t="s">
        <v>276</v>
      </c>
      <c r="D86" s="1" t="s">
        <v>245</v>
      </c>
      <c r="E86" s="51">
        <f>+E87</f>
        <v>0.8</v>
      </c>
      <c r="F86" s="51">
        <f>+F87</f>
        <v>0.8</v>
      </c>
      <c r="G86" s="51">
        <f>+G87</f>
        <v>0.8</v>
      </c>
      <c r="H86" s="51"/>
      <c r="I86" s="38"/>
      <c r="M86" s="38"/>
      <c r="N86" s="4"/>
      <c r="O86" s="4"/>
      <c r="P86" s="4"/>
    </row>
    <row r="87" spans="1:16" ht="12.6" customHeight="1" x14ac:dyDescent="0.25">
      <c r="A87" s="49" t="s">
        <v>277</v>
      </c>
      <c r="B87" s="1"/>
      <c r="C87" s="57" t="s">
        <v>3</v>
      </c>
      <c r="D87" s="1"/>
      <c r="E87" s="22">
        <f>+F87+H87</f>
        <v>0.8</v>
      </c>
      <c r="F87" s="22">
        <v>0.8</v>
      </c>
      <c r="G87" s="22">
        <v>0.8</v>
      </c>
      <c r="H87" s="22"/>
      <c r="I87" s="38"/>
      <c r="M87" s="38"/>
      <c r="N87" s="4"/>
      <c r="O87" s="4"/>
      <c r="P87" s="4"/>
    </row>
    <row r="88" spans="1:16" ht="12.6" customHeight="1" x14ac:dyDescent="0.25">
      <c r="A88" s="49" t="s">
        <v>278</v>
      </c>
      <c r="B88" s="1" t="s">
        <v>279</v>
      </c>
      <c r="C88" s="55" t="s">
        <v>280</v>
      </c>
      <c r="D88" s="1" t="s">
        <v>53</v>
      </c>
      <c r="E88" s="51">
        <f>SUM(E89:E89)</f>
        <v>8.9</v>
      </c>
      <c r="F88" s="51">
        <f>SUM(F89:F89)</f>
        <v>8.9</v>
      </c>
      <c r="G88" s="51">
        <f>SUM(G89:G89)</f>
        <v>8.8000000000000007</v>
      </c>
      <c r="H88" s="51"/>
      <c r="I88" s="38"/>
      <c r="M88" s="38"/>
      <c r="N88" s="4"/>
      <c r="O88" s="4"/>
      <c r="P88" s="4"/>
    </row>
    <row r="89" spans="1:16" ht="24.9" customHeight="1" x14ac:dyDescent="0.25">
      <c r="A89" s="49" t="s">
        <v>281</v>
      </c>
      <c r="B89" s="17"/>
      <c r="C89" s="18" t="s">
        <v>8</v>
      </c>
      <c r="D89" s="17"/>
      <c r="E89" s="22">
        <f>+F89+H89</f>
        <v>8.9</v>
      </c>
      <c r="F89" s="22">
        <v>8.9</v>
      </c>
      <c r="G89" s="22">
        <v>8.8000000000000007</v>
      </c>
      <c r="H89" s="22"/>
      <c r="I89" s="38"/>
      <c r="M89" s="38"/>
      <c r="N89" s="4"/>
      <c r="O89" s="4"/>
      <c r="P89" s="4"/>
    </row>
    <row r="90" spans="1:16" ht="12.6" customHeight="1" x14ac:dyDescent="0.25">
      <c r="A90" s="49" t="s">
        <v>282</v>
      </c>
      <c r="B90" s="1" t="s">
        <v>284</v>
      </c>
      <c r="C90" s="55" t="s">
        <v>285</v>
      </c>
      <c r="D90" s="1" t="s">
        <v>54</v>
      </c>
      <c r="E90" s="51">
        <f>SUM(E91:E101)</f>
        <v>139.29999999999998</v>
      </c>
      <c r="F90" s="51">
        <f>SUM(F91:F101)</f>
        <v>139.29999999999998</v>
      </c>
      <c r="G90" s="51">
        <f>SUM(G91:G101)</f>
        <v>135.80000000000001</v>
      </c>
      <c r="H90" s="51"/>
      <c r="I90" s="38"/>
      <c r="M90" s="38"/>
      <c r="N90" s="4"/>
      <c r="O90" s="4"/>
      <c r="P90" s="4"/>
    </row>
    <row r="91" spans="1:16" ht="24.9" customHeight="1" x14ac:dyDescent="0.25">
      <c r="A91" s="49" t="s">
        <v>283</v>
      </c>
      <c r="B91" s="1"/>
      <c r="C91" s="18" t="s">
        <v>8</v>
      </c>
      <c r="D91" s="1"/>
      <c r="E91" s="22">
        <f>+F91+H91</f>
        <v>61</v>
      </c>
      <c r="F91" s="22">
        <v>61</v>
      </c>
      <c r="G91" s="22">
        <v>59.4</v>
      </c>
      <c r="H91" s="22"/>
      <c r="I91" s="38"/>
      <c r="M91" s="38"/>
      <c r="N91" s="4"/>
      <c r="O91" s="4"/>
      <c r="P91" s="4"/>
    </row>
    <row r="92" spans="1:16" ht="12.6" customHeight="1" x14ac:dyDescent="0.25">
      <c r="A92" s="49" t="s">
        <v>286</v>
      </c>
      <c r="B92" s="1"/>
      <c r="C92" s="18" t="s">
        <v>4</v>
      </c>
      <c r="D92" s="1"/>
      <c r="E92" s="22">
        <f t="shared" ref="E92:E101" si="3">+F92+H92</f>
        <v>11.6</v>
      </c>
      <c r="F92" s="22">
        <v>11.6</v>
      </c>
      <c r="G92" s="22">
        <v>11.3</v>
      </c>
      <c r="H92" s="22"/>
      <c r="I92" s="38"/>
      <c r="M92" s="38"/>
      <c r="N92" s="4"/>
      <c r="O92" s="4"/>
      <c r="P92" s="4"/>
    </row>
    <row r="93" spans="1:16" ht="12.6" customHeight="1" x14ac:dyDescent="0.25">
      <c r="A93" s="49" t="s">
        <v>287</v>
      </c>
      <c r="B93" s="1"/>
      <c r="C93" s="18" t="s">
        <v>5</v>
      </c>
      <c r="D93" s="1"/>
      <c r="E93" s="22">
        <f t="shared" si="3"/>
        <v>5.8</v>
      </c>
      <c r="F93" s="22">
        <v>5.8</v>
      </c>
      <c r="G93" s="22">
        <v>5.7</v>
      </c>
      <c r="H93" s="22"/>
      <c r="I93" s="38"/>
      <c r="M93" s="38"/>
      <c r="N93" s="4"/>
      <c r="O93" s="4"/>
      <c r="P93" s="4"/>
    </row>
    <row r="94" spans="1:16" ht="12.6" customHeight="1" x14ac:dyDescent="0.25">
      <c r="A94" s="49" t="s">
        <v>288</v>
      </c>
      <c r="B94" s="1"/>
      <c r="C94" s="18" t="s">
        <v>7</v>
      </c>
      <c r="D94" s="1"/>
      <c r="E94" s="22">
        <f>+F94+H94</f>
        <v>11.6</v>
      </c>
      <c r="F94" s="22">
        <v>11.6</v>
      </c>
      <c r="G94" s="22">
        <v>11.3</v>
      </c>
      <c r="H94" s="22"/>
      <c r="I94" s="38"/>
      <c r="M94" s="38"/>
      <c r="N94" s="4"/>
      <c r="O94" s="4"/>
      <c r="P94" s="4"/>
    </row>
    <row r="95" spans="1:16" ht="12.6" customHeight="1" x14ac:dyDescent="0.25">
      <c r="A95" s="49" t="s">
        <v>289</v>
      </c>
      <c r="B95" s="1"/>
      <c r="C95" s="18" t="s">
        <v>6</v>
      </c>
      <c r="D95" s="1"/>
      <c r="E95" s="22">
        <f t="shared" si="3"/>
        <v>11.6</v>
      </c>
      <c r="F95" s="22">
        <v>11.6</v>
      </c>
      <c r="G95" s="22">
        <v>11.3</v>
      </c>
      <c r="H95" s="22"/>
      <c r="I95" s="38"/>
      <c r="M95" s="38"/>
      <c r="N95" s="4"/>
      <c r="O95" s="4"/>
      <c r="P95" s="4"/>
    </row>
    <row r="96" spans="1:16" ht="12.6" customHeight="1" x14ac:dyDescent="0.25">
      <c r="A96" s="49" t="s">
        <v>290</v>
      </c>
      <c r="B96" s="1"/>
      <c r="C96" s="18" t="s">
        <v>9</v>
      </c>
      <c r="D96" s="1"/>
      <c r="E96" s="22">
        <f t="shared" si="3"/>
        <v>8.6999999999999993</v>
      </c>
      <c r="F96" s="22">
        <v>8.6999999999999993</v>
      </c>
      <c r="G96" s="22">
        <v>8.5</v>
      </c>
      <c r="H96" s="22"/>
      <c r="I96" s="38"/>
      <c r="M96" s="38"/>
      <c r="N96" s="4"/>
      <c r="O96" s="4"/>
      <c r="P96" s="4"/>
    </row>
    <row r="97" spans="1:16" ht="12.6" customHeight="1" x14ac:dyDescent="0.25">
      <c r="A97" s="49" t="s">
        <v>291</v>
      </c>
      <c r="B97" s="1"/>
      <c r="C97" s="19" t="s">
        <v>10</v>
      </c>
      <c r="D97" s="1"/>
      <c r="E97" s="22">
        <f t="shared" si="3"/>
        <v>2.9</v>
      </c>
      <c r="F97" s="22">
        <v>2.9</v>
      </c>
      <c r="G97" s="22">
        <v>2.8</v>
      </c>
      <c r="H97" s="22"/>
      <c r="I97" s="38"/>
      <c r="M97" s="38"/>
      <c r="N97" s="4"/>
      <c r="O97" s="4"/>
      <c r="P97" s="4"/>
    </row>
    <row r="98" spans="1:16" ht="12.6" customHeight="1" x14ac:dyDescent="0.25">
      <c r="A98" s="49" t="s">
        <v>292</v>
      </c>
      <c r="B98" s="1"/>
      <c r="C98" s="18" t="s">
        <v>12</v>
      </c>
      <c r="D98" s="1"/>
      <c r="E98" s="22">
        <f>+F98+H98</f>
        <v>5.8</v>
      </c>
      <c r="F98" s="22">
        <v>5.8</v>
      </c>
      <c r="G98" s="22">
        <v>5.7</v>
      </c>
      <c r="H98" s="22"/>
      <c r="I98" s="38"/>
      <c r="M98" s="38"/>
      <c r="N98" s="4"/>
      <c r="O98" s="4"/>
      <c r="P98" s="4"/>
    </row>
    <row r="99" spans="1:16" x14ac:dyDescent="0.25">
      <c r="A99" s="49" t="s">
        <v>293</v>
      </c>
      <c r="B99" s="1"/>
      <c r="C99" s="18" t="s">
        <v>11</v>
      </c>
      <c r="D99" s="1"/>
      <c r="E99" s="22">
        <f t="shared" si="3"/>
        <v>2.9</v>
      </c>
      <c r="F99" s="22">
        <v>2.9</v>
      </c>
      <c r="G99" s="22">
        <v>2.8</v>
      </c>
      <c r="H99" s="22"/>
      <c r="I99" s="38"/>
      <c r="M99" s="38"/>
      <c r="N99" s="4"/>
      <c r="O99" s="4"/>
      <c r="P99" s="4"/>
    </row>
    <row r="100" spans="1:16" ht="15.75" customHeight="1" x14ac:dyDescent="0.25">
      <c r="A100" s="49" t="s">
        <v>294</v>
      </c>
      <c r="B100" s="1"/>
      <c r="C100" s="18" t="s">
        <v>13</v>
      </c>
      <c r="D100" s="1"/>
      <c r="E100" s="22">
        <f t="shared" si="3"/>
        <v>5.8</v>
      </c>
      <c r="F100" s="22">
        <v>5.8</v>
      </c>
      <c r="G100" s="22">
        <v>5.7</v>
      </c>
      <c r="H100" s="22"/>
      <c r="I100" s="38"/>
      <c r="M100" s="38"/>
      <c r="N100" s="4"/>
      <c r="O100" s="4"/>
      <c r="P100" s="4"/>
    </row>
    <row r="101" spans="1:16" x14ac:dyDescent="0.25">
      <c r="A101" s="49" t="s">
        <v>295</v>
      </c>
      <c r="B101" s="1"/>
      <c r="C101" s="18" t="s">
        <v>14</v>
      </c>
      <c r="D101" s="1"/>
      <c r="E101" s="22">
        <f t="shared" si="3"/>
        <v>11.6</v>
      </c>
      <c r="F101" s="22">
        <v>11.6</v>
      </c>
      <c r="G101" s="22">
        <v>11.3</v>
      </c>
      <c r="H101" s="22"/>
      <c r="I101" s="38"/>
      <c r="M101" s="38"/>
      <c r="N101" s="4"/>
      <c r="O101" s="4"/>
      <c r="P101" s="4"/>
    </row>
    <row r="102" spans="1:16" ht="39.6" x14ac:dyDescent="0.25">
      <c r="A102" s="49" t="s">
        <v>296</v>
      </c>
      <c r="B102" s="1" t="s">
        <v>358</v>
      </c>
      <c r="C102" s="46" t="s">
        <v>355</v>
      </c>
      <c r="D102" s="1"/>
      <c r="E102" s="22">
        <f>+F102+H102</f>
        <v>17.7</v>
      </c>
      <c r="F102" s="22">
        <f>+F103</f>
        <v>17.7</v>
      </c>
      <c r="G102" s="22">
        <f>+G103</f>
        <v>17.100000000000001</v>
      </c>
      <c r="H102" s="22">
        <f>+H103</f>
        <v>0</v>
      </c>
      <c r="I102" s="38"/>
      <c r="M102" s="38"/>
      <c r="N102" s="4"/>
      <c r="O102" s="4"/>
      <c r="P102" s="4"/>
    </row>
    <row r="103" spans="1:16" x14ac:dyDescent="0.25">
      <c r="A103" s="49" t="s">
        <v>356</v>
      </c>
      <c r="B103" s="1"/>
      <c r="C103" s="65" t="s">
        <v>3</v>
      </c>
      <c r="D103" s="74" t="s">
        <v>348</v>
      </c>
      <c r="E103" s="22">
        <f>+F103+H103</f>
        <v>17.7</v>
      </c>
      <c r="F103" s="22">
        <v>17.7</v>
      </c>
      <c r="G103" s="22">
        <v>17.100000000000001</v>
      </c>
      <c r="H103" s="22"/>
      <c r="I103" s="38"/>
      <c r="M103" s="38"/>
      <c r="N103" s="4"/>
      <c r="O103" s="4"/>
      <c r="P103" s="4"/>
    </row>
    <row r="104" spans="1:16" ht="12.6" customHeight="1" x14ac:dyDescent="0.25">
      <c r="A104" s="49" t="s">
        <v>357</v>
      </c>
      <c r="B104" s="1"/>
      <c r="C104" s="58" t="s">
        <v>21</v>
      </c>
      <c r="D104" s="13"/>
      <c r="E104" s="32">
        <f>+F104+H104</f>
        <v>4800.2999999999993</v>
      </c>
      <c r="F104" s="32">
        <f>+F13+F22+F49+F67</f>
        <v>4800.2999999999993</v>
      </c>
      <c r="G104" s="32">
        <f>+G13+G22+G49+G67</f>
        <v>2799.0999999999995</v>
      </c>
      <c r="H104" s="32">
        <f>+H13+H22+H49+H67</f>
        <v>0</v>
      </c>
      <c r="I104" s="38"/>
      <c r="J104" s="38"/>
      <c r="K104" s="38"/>
      <c r="L104" s="38"/>
      <c r="M104" s="4"/>
      <c r="N104" s="4"/>
      <c r="O104" s="4"/>
      <c r="P104" s="4"/>
    </row>
    <row r="105" spans="1:16" ht="10.5" hidden="1" customHeight="1" x14ac:dyDescent="0.25">
      <c r="E105" s="25"/>
      <c r="F105" s="25"/>
      <c r="G105" s="25"/>
      <c r="H105" s="25"/>
    </row>
    <row r="106" spans="1:16" x14ac:dyDescent="0.25">
      <c r="C106" s="3" t="s">
        <v>297</v>
      </c>
      <c r="D106" s="50"/>
      <c r="E106" s="25"/>
      <c r="F106" s="25"/>
      <c r="G106" s="25"/>
      <c r="H106" s="3"/>
    </row>
    <row r="107" spans="1:16" x14ac:dyDescent="0.25">
      <c r="E107" s="25"/>
      <c r="F107" s="23"/>
      <c r="G107" s="23"/>
      <c r="H107" s="23"/>
    </row>
    <row r="108" spans="1:16" x14ac:dyDescent="0.25">
      <c r="E108" s="25"/>
      <c r="F108" s="25"/>
      <c r="G108" s="25"/>
      <c r="H108" s="25"/>
    </row>
    <row r="109" spans="1:16" x14ac:dyDescent="0.25">
      <c r="E109" s="25"/>
      <c r="F109" s="25"/>
      <c r="G109" s="25"/>
      <c r="H109" s="25"/>
    </row>
  </sheetData>
  <mergeCells count="17">
    <mergeCell ref="C1:H1"/>
    <mergeCell ref="C2:H2"/>
    <mergeCell ref="A28:A29"/>
    <mergeCell ref="B28:B29"/>
    <mergeCell ref="A62:A63"/>
    <mergeCell ref="B62:B63"/>
    <mergeCell ref="D62:D63"/>
    <mergeCell ref="F9:H9"/>
    <mergeCell ref="F10:G10"/>
    <mergeCell ref="E3:H3"/>
    <mergeCell ref="A5:H5"/>
    <mergeCell ref="A8:A11"/>
    <mergeCell ref="B8:B11"/>
    <mergeCell ref="C8:C11"/>
    <mergeCell ref="D8:D11"/>
    <mergeCell ref="E8:H8"/>
    <mergeCell ref="E9:E11"/>
  </mergeCells>
  <phoneticPr fontId="9" type="noConversion"/>
  <pageMargins left="0.31496062992125984" right="0" top="0.47244094488188981" bottom="0.39370078740157483" header="0.31496062992125984" footer="0.31496062992125984"/>
  <pageSetup paperSize="9" orientation="portrait" blackAndWhite="1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workbookViewId="0">
      <selection activeCell="J5" sqref="J5"/>
    </sheetView>
  </sheetViews>
  <sheetFormatPr defaultColWidth="9.109375" defaultRowHeight="13.2" x14ac:dyDescent="0.25"/>
  <cols>
    <col min="1" max="1" width="4.6640625" style="3" customWidth="1"/>
    <col min="2" max="2" width="5.6640625" style="8" customWidth="1"/>
    <col min="3" max="3" width="39.44140625" style="26" customWidth="1"/>
    <col min="4" max="4" width="10.5546875" style="7" customWidth="1"/>
    <col min="5" max="6" width="9.44140625" style="6" customWidth="1"/>
    <col min="7" max="7" width="9" style="6" customWidth="1"/>
    <col min="8" max="8" width="6.88671875" style="6" customWidth="1"/>
    <col min="9" max="9" width="8.88671875" style="2" customWidth="1"/>
    <col min="10" max="16384" width="9.109375" style="2"/>
  </cols>
  <sheetData>
    <row r="1" spans="1:12" ht="15.6" x14ac:dyDescent="0.3">
      <c r="C1" s="133" t="s">
        <v>301</v>
      </c>
      <c r="D1" s="133"/>
      <c r="E1" s="133"/>
      <c r="F1" s="133"/>
      <c r="G1" s="133"/>
      <c r="H1" s="133"/>
    </row>
    <row r="2" spans="1:12" ht="15.6" x14ac:dyDescent="0.3">
      <c r="C2" s="133" t="s">
        <v>359</v>
      </c>
      <c r="D2" s="133"/>
      <c r="E2" s="133"/>
      <c r="F2" s="133"/>
      <c r="G2" s="133"/>
      <c r="H2" s="133"/>
    </row>
    <row r="3" spans="1:12" ht="15.6" x14ac:dyDescent="0.25">
      <c r="E3" s="138" t="s">
        <v>145</v>
      </c>
      <c r="F3" s="138"/>
      <c r="G3" s="138"/>
      <c r="H3" s="138"/>
    </row>
    <row r="4" spans="1:12" ht="15.6" x14ac:dyDescent="0.25">
      <c r="E4" s="9"/>
      <c r="F4" s="9"/>
      <c r="G4" s="9"/>
      <c r="H4" s="9"/>
    </row>
    <row r="5" spans="1:12" ht="35.25" customHeight="1" x14ac:dyDescent="0.25">
      <c r="A5" s="139" t="s">
        <v>310</v>
      </c>
      <c r="B5" s="139"/>
      <c r="C5" s="139"/>
      <c r="D5" s="139"/>
      <c r="E5" s="139"/>
      <c r="F5" s="139"/>
      <c r="G5" s="139"/>
      <c r="H5" s="139"/>
    </row>
    <row r="6" spans="1:12" x14ac:dyDescent="0.25">
      <c r="A6" s="82"/>
      <c r="B6" s="82"/>
      <c r="C6" s="82"/>
      <c r="D6" s="82"/>
      <c r="E6" s="82"/>
      <c r="F6" s="82"/>
      <c r="G6" s="82"/>
      <c r="H6" s="82"/>
    </row>
    <row r="7" spans="1:12" x14ac:dyDescent="0.25">
      <c r="A7" s="68"/>
      <c r="B7" s="27"/>
      <c r="C7" s="28"/>
      <c r="D7" s="29"/>
      <c r="E7" s="30"/>
      <c r="F7" s="30"/>
      <c r="G7" s="30"/>
      <c r="H7" s="6" t="s">
        <v>119</v>
      </c>
    </row>
    <row r="8" spans="1:12" ht="12.75" customHeight="1" x14ac:dyDescent="0.25">
      <c r="A8" s="131" t="s">
        <v>0</v>
      </c>
      <c r="B8" s="141" t="s">
        <v>30</v>
      </c>
      <c r="C8" s="132" t="s">
        <v>16</v>
      </c>
      <c r="D8" s="142" t="s">
        <v>70</v>
      </c>
      <c r="E8" s="131" t="s">
        <v>17</v>
      </c>
      <c r="F8" s="131" t="s">
        <v>92</v>
      </c>
      <c r="G8" s="131"/>
      <c r="H8" s="21"/>
    </row>
    <row r="9" spans="1:12" ht="12.75" customHeight="1" x14ac:dyDescent="0.25">
      <c r="A9" s="140"/>
      <c r="B9" s="141"/>
      <c r="C9" s="132"/>
      <c r="D9" s="143"/>
      <c r="E9" s="131"/>
      <c r="F9" s="131" t="s">
        <v>298</v>
      </c>
      <c r="G9" s="131"/>
      <c r="H9" s="131" t="s">
        <v>31</v>
      </c>
    </row>
    <row r="10" spans="1:12" ht="39.75" customHeight="1" x14ac:dyDescent="0.25">
      <c r="A10" s="140"/>
      <c r="B10" s="141"/>
      <c r="C10" s="132"/>
      <c r="D10" s="144"/>
      <c r="E10" s="131"/>
      <c r="F10" s="10" t="s">
        <v>32</v>
      </c>
      <c r="G10" s="10" t="s">
        <v>33</v>
      </c>
      <c r="H10" s="131"/>
    </row>
    <row r="11" spans="1:12" s="24" customFormat="1" ht="12.75" customHeight="1" x14ac:dyDescent="0.25">
      <c r="A11" s="12">
        <v>1</v>
      </c>
      <c r="B11" s="11" t="s">
        <v>19</v>
      </c>
      <c r="C11" s="11" t="s">
        <v>93</v>
      </c>
      <c r="D11" s="10">
        <v>4</v>
      </c>
      <c r="E11" s="10">
        <v>5</v>
      </c>
      <c r="F11" s="10">
        <v>6</v>
      </c>
      <c r="G11" s="10">
        <v>7</v>
      </c>
      <c r="H11" s="12">
        <v>8</v>
      </c>
    </row>
    <row r="12" spans="1:12" s="24" customFormat="1" ht="20.100000000000001" customHeight="1" x14ac:dyDescent="0.25">
      <c r="A12" s="14">
        <v>1</v>
      </c>
      <c r="B12" s="13" t="s">
        <v>71</v>
      </c>
      <c r="C12" s="15" t="s">
        <v>72</v>
      </c>
      <c r="D12" s="10"/>
      <c r="E12" s="35">
        <f t="shared" ref="E12:E68" si="0">+F12+H12</f>
        <v>295.5</v>
      </c>
      <c r="F12" s="35">
        <f>+F13+F15+F18</f>
        <v>295.5</v>
      </c>
      <c r="G12" s="35">
        <f>+G13+G15+G18</f>
        <v>28.799999999999997</v>
      </c>
      <c r="H12" s="35">
        <f>+H13+H15+H18</f>
        <v>0</v>
      </c>
      <c r="I12" s="38"/>
      <c r="J12" s="38"/>
      <c r="K12" s="38"/>
      <c r="L12" s="38"/>
    </row>
    <row r="13" spans="1:12" s="24" customFormat="1" ht="27.75" customHeight="1" x14ac:dyDescent="0.25">
      <c r="A13" s="14">
        <v>2</v>
      </c>
      <c r="B13" s="16" t="s">
        <v>332</v>
      </c>
      <c r="C13" s="69" t="s">
        <v>202</v>
      </c>
      <c r="D13" s="71"/>
      <c r="E13" s="51">
        <f t="shared" si="0"/>
        <v>0</v>
      </c>
      <c r="F13" s="51">
        <f>+F14</f>
        <v>0</v>
      </c>
      <c r="G13" s="51">
        <f>+G14</f>
        <v>0</v>
      </c>
      <c r="H13" s="73">
        <f>+H14</f>
        <v>0</v>
      </c>
      <c r="I13" s="38"/>
      <c r="J13" s="38"/>
      <c r="K13" s="38"/>
      <c r="L13" s="38"/>
    </row>
    <row r="14" spans="1:12" ht="18" customHeight="1" x14ac:dyDescent="0.25">
      <c r="A14" s="14">
        <v>3</v>
      </c>
      <c r="B14" s="13"/>
      <c r="C14" s="31" t="s">
        <v>64</v>
      </c>
      <c r="D14" s="17" t="s">
        <v>75</v>
      </c>
      <c r="E14" s="22">
        <f t="shared" si="0"/>
        <v>0</v>
      </c>
      <c r="F14" s="22"/>
      <c r="G14" s="22"/>
      <c r="H14" s="62"/>
      <c r="I14" s="38"/>
      <c r="J14" s="38"/>
      <c r="K14" s="38"/>
      <c r="L14" s="38"/>
    </row>
    <row r="15" spans="1:12" ht="26.4" x14ac:dyDescent="0.25">
      <c r="A15" s="14">
        <v>4</v>
      </c>
      <c r="B15" s="16" t="s">
        <v>333</v>
      </c>
      <c r="C15" s="67" t="s">
        <v>313</v>
      </c>
      <c r="D15" s="74"/>
      <c r="E15" s="51">
        <f t="shared" si="0"/>
        <v>274.60000000000002</v>
      </c>
      <c r="F15" s="51">
        <f>+F16+F17</f>
        <v>274.60000000000002</v>
      </c>
      <c r="G15" s="51">
        <f>+G16+G17</f>
        <v>8.1</v>
      </c>
      <c r="H15" s="51">
        <f>+H16+H17</f>
        <v>0</v>
      </c>
      <c r="I15" s="38"/>
      <c r="J15" s="38"/>
      <c r="K15" s="38"/>
      <c r="L15" s="38"/>
    </row>
    <row r="16" spans="1:12" ht="15.6" customHeight="1" x14ac:dyDescent="0.25">
      <c r="A16" s="14">
        <v>5</v>
      </c>
      <c r="B16" s="1"/>
      <c r="C16" s="66" t="s">
        <v>204</v>
      </c>
      <c r="D16" s="16" t="s">
        <v>306</v>
      </c>
      <c r="E16" s="22">
        <f t="shared" si="0"/>
        <v>266.40000000000003</v>
      </c>
      <c r="F16" s="22">
        <f>274.6-8.2</f>
        <v>266.40000000000003</v>
      </c>
      <c r="G16" s="22"/>
      <c r="H16" s="22"/>
      <c r="I16" s="38"/>
      <c r="J16" s="38"/>
      <c r="K16" s="38"/>
      <c r="L16" s="38"/>
    </row>
    <row r="17" spans="1:12" ht="15.6" customHeight="1" x14ac:dyDescent="0.25">
      <c r="A17" s="14">
        <v>6</v>
      </c>
      <c r="B17" s="1"/>
      <c r="C17" s="48" t="s">
        <v>326</v>
      </c>
      <c r="D17" s="16" t="s">
        <v>327</v>
      </c>
      <c r="E17" s="22">
        <f t="shared" si="0"/>
        <v>8.1999999999999993</v>
      </c>
      <c r="F17" s="22">
        <v>8.1999999999999993</v>
      </c>
      <c r="G17" s="22">
        <v>8.1</v>
      </c>
      <c r="H17" s="22"/>
      <c r="I17" s="38"/>
      <c r="J17" s="38"/>
      <c r="K17" s="38"/>
      <c r="L17" s="38"/>
    </row>
    <row r="18" spans="1:12" ht="39.6" x14ac:dyDescent="0.25">
      <c r="A18" s="14">
        <v>7</v>
      </c>
      <c r="B18" s="16" t="s">
        <v>334</v>
      </c>
      <c r="C18" s="67" t="s">
        <v>335</v>
      </c>
      <c r="D18" s="74"/>
      <c r="E18" s="22">
        <f t="shared" si="0"/>
        <v>20.9</v>
      </c>
      <c r="F18" s="22">
        <f>SUM(F19:F36)</f>
        <v>20.9</v>
      </c>
      <c r="G18" s="22">
        <f>SUM(G19:G36)</f>
        <v>20.7</v>
      </c>
      <c r="H18" s="22">
        <f>SUM(H19:H36)</f>
        <v>0</v>
      </c>
      <c r="I18" s="38"/>
      <c r="J18" s="38"/>
      <c r="K18" s="38"/>
      <c r="L18" s="38"/>
    </row>
    <row r="19" spans="1:12" x14ac:dyDescent="0.25">
      <c r="A19" s="14">
        <v>8</v>
      </c>
      <c r="B19" s="1"/>
      <c r="C19" s="18" t="s">
        <v>158</v>
      </c>
      <c r="D19" s="17" t="s">
        <v>73</v>
      </c>
      <c r="E19" s="22">
        <f t="shared" si="0"/>
        <v>0.3</v>
      </c>
      <c r="F19" s="22">
        <v>0.3</v>
      </c>
      <c r="G19" s="22">
        <v>0.3</v>
      </c>
      <c r="H19" s="22"/>
      <c r="I19" s="38"/>
      <c r="J19" s="38"/>
      <c r="K19" s="38"/>
      <c r="L19" s="38"/>
    </row>
    <row r="20" spans="1:12" x14ac:dyDescent="0.25">
      <c r="A20" s="14">
        <v>9</v>
      </c>
      <c r="B20" s="1"/>
      <c r="C20" s="37" t="s">
        <v>143</v>
      </c>
      <c r="D20" s="17" t="s">
        <v>74</v>
      </c>
      <c r="E20" s="22">
        <f t="shared" si="0"/>
        <v>1.9</v>
      </c>
      <c r="F20" s="22">
        <v>1.9</v>
      </c>
      <c r="G20" s="22">
        <v>1.9</v>
      </c>
      <c r="H20" s="22"/>
      <c r="I20" s="38"/>
      <c r="J20" s="38"/>
      <c r="K20" s="38"/>
      <c r="L20" s="38"/>
    </row>
    <row r="21" spans="1:12" x14ac:dyDescent="0.25">
      <c r="A21" s="14">
        <v>10</v>
      </c>
      <c r="B21" s="1"/>
      <c r="C21" s="31" t="s">
        <v>62</v>
      </c>
      <c r="D21" s="17" t="s">
        <v>74</v>
      </c>
      <c r="E21" s="22">
        <f t="shared" si="0"/>
        <v>1.9</v>
      </c>
      <c r="F21" s="22">
        <v>1.9</v>
      </c>
      <c r="G21" s="22">
        <v>1.8</v>
      </c>
      <c r="H21" s="22"/>
      <c r="I21" s="38"/>
      <c r="J21" s="38"/>
      <c r="K21" s="38"/>
      <c r="L21" s="38"/>
    </row>
    <row r="22" spans="1:12" x14ac:dyDescent="0.25">
      <c r="A22" s="14">
        <v>11</v>
      </c>
      <c r="B22" s="1"/>
      <c r="C22" s="33" t="s">
        <v>122</v>
      </c>
      <c r="D22" s="17" t="s">
        <v>74</v>
      </c>
      <c r="E22" s="22">
        <f t="shared" si="0"/>
        <v>1.2</v>
      </c>
      <c r="F22" s="22">
        <v>1.2</v>
      </c>
      <c r="G22" s="22">
        <v>1.2</v>
      </c>
      <c r="H22" s="22"/>
      <c r="I22" s="38"/>
      <c r="J22" s="38"/>
      <c r="K22" s="38"/>
      <c r="L22" s="38"/>
    </row>
    <row r="23" spans="1:12" x14ac:dyDescent="0.25">
      <c r="A23" s="14">
        <v>12</v>
      </c>
      <c r="B23" s="1"/>
      <c r="C23" s="33" t="s">
        <v>123</v>
      </c>
      <c r="D23" s="17" t="s">
        <v>74</v>
      </c>
      <c r="E23" s="22">
        <f t="shared" si="0"/>
        <v>1.1000000000000001</v>
      </c>
      <c r="F23" s="22">
        <v>1.1000000000000001</v>
      </c>
      <c r="G23" s="22">
        <v>1.1000000000000001</v>
      </c>
      <c r="H23" s="22"/>
      <c r="I23" s="38"/>
      <c r="J23" s="38"/>
      <c r="K23" s="38"/>
      <c r="L23" s="38"/>
    </row>
    <row r="24" spans="1:12" x14ac:dyDescent="0.25">
      <c r="A24" s="14">
        <v>13</v>
      </c>
      <c r="B24" s="1"/>
      <c r="C24" s="33" t="s">
        <v>56</v>
      </c>
      <c r="D24" s="17" t="s">
        <v>74</v>
      </c>
      <c r="E24" s="22">
        <f t="shared" si="0"/>
        <v>1</v>
      </c>
      <c r="F24" s="22">
        <v>1</v>
      </c>
      <c r="G24" s="22">
        <v>1</v>
      </c>
      <c r="H24" s="22"/>
      <c r="I24" s="38"/>
      <c r="J24" s="38"/>
      <c r="K24" s="38"/>
      <c r="L24" s="38"/>
    </row>
    <row r="25" spans="1:12" x14ac:dyDescent="0.25">
      <c r="A25" s="14">
        <v>14</v>
      </c>
      <c r="B25" s="1"/>
      <c r="C25" s="31" t="s">
        <v>126</v>
      </c>
      <c r="D25" s="17" t="s">
        <v>74</v>
      </c>
      <c r="E25" s="22">
        <f t="shared" si="0"/>
        <v>1</v>
      </c>
      <c r="F25" s="22">
        <v>1</v>
      </c>
      <c r="G25" s="22">
        <v>1</v>
      </c>
      <c r="H25" s="22"/>
      <c r="I25" s="38"/>
      <c r="J25" s="38"/>
      <c r="K25" s="38"/>
      <c r="L25" s="38"/>
    </row>
    <row r="26" spans="1:12" ht="26.4" x14ac:dyDescent="0.25">
      <c r="A26" s="14">
        <v>15</v>
      </c>
      <c r="B26" s="1"/>
      <c r="C26" s="33" t="s">
        <v>141</v>
      </c>
      <c r="D26" s="17" t="s">
        <v>75</v>
      </c>
      <c r="E26" s="22">
        <f t="shared" si="0"/>
        <v>3.3</v>
      </c>
      <c r="F26" s="22">
        <v>3.3</v>
      </c>
      <c r="G26" s="22">
        <v>3.3</v>
      </c>
      <c r="H26" s="22"/>
      <c r="I26" s="38"/>
      <c r="J26" s="38"/>
      <c r="K26" s="38"/>
      <c r="L26" s="38"/>
    </row>
    <row r="27" spans="1:12" x14ac:dyDescent="0.25">
      <c r="A27" s="14">
        <v>16</v>
      </c>
      <c r="B27" s="1"/>
      <c r="C27" s="31" t="s">
        <v>142</v>
      </c>
      <c r="D27" s="61" t="s">
        <v>206</v>
      </c>
      <c r="E27" s="22">
        <f t="shared" si="0"/>
        <v>3.8</v>
      </c>
      <c r="F27" s="22">
        <v>3.8</v>
      </c>
      <c r="G27" s="22">
        <v>3.7</v>
      </c>
      <c r="H27" s="22"/>
      <c r="I27" s="38"/>
      <c r="J27" s="38"/>
      <c r="K27" s="38"/>
      <c r="L27" s="38"/>
    </row>
    <row r="28" spans="1:12" x14ac:dyDescent="0.25">
      <c r="A28" s="14">
        <v>17</v>
      </c>
      <c r="B28" s="1"/>
      <c r="C28" s="33" t="s">
        <v>115</v>
      </c>
      <c r="D28" s="61" t="s">
        <v>206</v>
      </c>
      <c r="E28" s="22">
        <f t="shared" si="0"/>
        <v>2.2000000000000002</v>
      </c>
      <c r="F28" s="22">
        <v>2.2000000000000002</v>
      </c>
      <c r="G28" s="22">
        <v>2.2000000000000002</v>
      </c>
      <c r="H28" s="22"/>
      <c r="I28" s="38"/>
      <c r="J28" s="38"/>
      <c r="K28" s="38"/>
      <c r="L28" s="38"/>
    </row>
    <row r="29" spans="1:12" x14ac:dyDescent="0.25">
      <c r="A29" s="14">
        <v>18</v>
      </c>
      <c r="B29" s="1"/>
      <c r="C29" s="33" t="s">
        <v>57</v>
      </c>
      <c r="D29" s="17" t="s">
        <v>75</v>
      </c>
      <c r="E29" s="22">
        <f t="shared" si="0"/>
        <v>0.4</v>
      </c>
      <c r="F29" s="22">
        <v>0.4</v>
      </c>
      <c r="G29" s="22">
        <v>0.4</v>
      </c>
      <c r="H29" s="22"/>
      <c r="I29" s="38"/>
      <c r="J29" s="38"/>
      <c r="K29" s="38"/>
      <c r="L29" s="38"/>
    </row>
    <row r="30" spans="1:12" x14ac:dyDescent="0.25">
      <c r="A30" s="14">
        <v>19</v>
      </c>
      <c r="B30" s="1"/>
      <c r="C30" s="33" t="s">
        <v>124</v>
      </c>
      <c r="D30" s="17" t="s">
        <v>75</v>
      </c>
      <c r="E30" s="22">
        <f t="shared" si="0"/>
        <v>0.6</v>
      </c>
      <c r="F30" s="22">
        <v>0.6</v>
      </c>
      <c r="G30" s="22">
        <v>0.6</v>
      </c>
      <c r="H30" s="22"/>
      <c r="I30" s="38"/>
      <c r="J30" s="38"/>
      <c r="K30" s="38"/>
      <c r="L30" s="38"/>
    </row>
    <row r="31" spans="1:12" x14ac:dyDescent="0.25">
      <c r="A31" s="14">
        <v>20</v>
      </c>
      <c r="B31" s="1"/>
      <c r="C31" s="33" t="s">
        <v>203</v>
      </c>
      <c r="D31" s="17" t="s">
        <v>75</v>
      </c>
      <c r="E31" s="22">
        <f t="shared" si="0"/>
        <v>0.3</v>
      </c>
      <c r="F31" s="22">
        <v>0.3</v>
      </c>
      <c r="G31" s="22">
        <v>0.3</v>
      </c>
      <c r="H31" s="22"/>
      <c r="I31" s="38"/>
      <c r="J31" s="38"/>
      <c r="K31" s="38"/>
      <c r="L31" s="38"/>
    </row>
    <row r="32" spans="1:12" ht="26.4" x14ac:dyDescent="0.25">
      <c r="A32" s="14">
        <v>21</v>
      </c>
      <c r="B32" s="1"/>
      <c r="C32" s="33" t="s">
        <v>58</v>
      </c>
      <c r="D32" s="17" t="s">
        <v>75</v>
      </c>
      <c r="E32" s="22">
        <f t="shared" si="0"/>
        <v>0.4</v>
      </c>
      <c r="F32" s="22">
        <v>0.4</v>
      </c>
      <c r="G32" s="22">
        <v>0.4</v>
      </c>
      <c r="H32" s="22"/>
      <c r="I32" s="38"/>
      <c r="J32" s="38"/>
      <c r="K32" s="38"/>
      <c r="L32" s="38"/>
    </row>
    <row r="33" spans="1:12" x14ac:dyDescent="0.25">
      <c r="A33" s="14">
        <v>22</v>
      </c>
      <c r="B33" s="1"/>
      <c r="C33" s="33" t="s">
        <v>125</v>
      </c>
      <c r="D33" s="17" t="s">
        <v>75</v>
      </c>
      <c r="E33" s="22">
        <f t="shared" si="0"/>
        <v>0.3</v>
      </c>
      <c r="F33" s="22">
        <v>0.3</v>
      </c>
      <c r="G33" s="22">
        <v>0.3</v>
      </c>
      <c r="H33" s="22"/>
      <c r="I33" s="38"/>
      <c r="J33" s="38"/>
      <c r="K33" s="38"/>
      <c r="L33" s="38"/>
    </row>
    <row r="34" spans="1:12" ht="26.4" x14ac:dyDescent="0.25">
      <c r="A34" s="14">
        <v>23</v>
      </c>
      <c r="B34" s="1"/>
      <c r="C34" s="33" t="s">
        <v>108</v>
      </c>
      <c r="D34" s="61" t="s">
        <v>302</v>
      </c>
      <c r="E34" s="22">
        <f t="shared" si="0"/>
        <v>0.7</v>
      </c>
      <c r="F34" s="22">
        <v>0.7</v>
      </c>
      <c r="G34" s="22">
        <v>0.7</v>
      </c>
      <c r="H34" s="22"/>
      <c r="I34" s="38"/>
      <c r="J34" s="38"/>
      <c r="K34" s="38"/>
      <c r="L34" s="38"/>
    </row>
    <row r="35" spans="1:12" x14ac:dyDescent="0.25">
      <c r="A35" s="14">
        <v>24</v>
      </c>
      <c r="B35" s="1"/>
      <c r="C35" s="18" t="s">
        <v>64</v>
      </c>
      <c r="D35" s="61" t="s">
        <v>75</v>
      </c>
      <c r="E35" s="22">
        <f t="shared" si="0"/>
        <v>0.4</v>
      </c>
      <c r="F35" s="22">
        <v>0.4</v>
      </c>
      <c r="G35" s="22">
        <v>0.4</v>
      </c>
      <c r="H35" s="22"/>
      <c r="I35" s="38"/>
      <c r="J35" s="38"/>
      <c r="K35" s="38"/>
      <c r="L35" s="38"/>
    </row>
    <row r="36" spans="1:12" ht="15.6" customHeight="1" x14ac:dyDescent="0.25">
      <c r="A36" s="14">
        <v>25</v>
      </c>
      <c r="B36" s="1"/>
      <c r="C36" s="31" t="s">
        <v>303</v>
      </c>
      <c r="D36" s="16" t="s">
        <v>306</v>
      </c>
      <c r="E36" s="22">
        <f t="shared" si="0"/>
        <v>0.1</v>
      </c>
      <c r="F36" s="22">
        <f>+F37</f>
        <v>0.1</v>
      </c>
      <c r="G36" s="22">
        <f>+G37</f>
        <v>0.1</v>
      </c>
      <c r="H36" s="22"/>
      <c r="I36" s="38"/>
      <c r="J36" s="38"/>
      <c r="K36" s="38"/>
      <c r="L36" s="38"/>
    </row>
    <row r="37" spans="1:12" x14ac:dyDescent="0.25">
      <c r="A37" s="70" t="s">
        <v>328</v>
      </c>
      <c r="B37" s="1"/>
      <c r="C37" s="72" t="s">
        <v>304</v>
      </c>
      <c r="D37" s="61"/>
      <c r="E37" s="22">
        <f t="shared" si="0"/>
        <v>0.1</v>
      </c>
      <c r="F37" s="22">
        <v>0.1</v>
      </c>
      <c r="G37" s="22">
        <v>0.1</v>
      </c>
      <c r="H37" s="22"/>
      <c r="I37" s="38"/>
      <c r="J37" s="38"/>
      <c r="K37" s="38"/>
      <c r="L37" s="38"/>
    </row>
    <row r="38" spans="1:12" ht="18" customHeight="1" x14ac:dyDescent="0.25">
      <c r="A38" s="14">
        <v>26</v>
      </c>
      <c r="B38" s="13" t="s">
        <v>22</v>
      </c>
      <c r="C38" s="20" t="s">
        <v>23</v>
      </c>
      <c r="D38" s="61"/>
      <c r="E38" s="63">
        <f t="shared" si="0"/>
        <v>131.4</v>
      </c>
      <c r="F38" s="63">
        <f>+F39+F43</f>
        <v>131.4</v>
      </c>
      <c r="G38" s="63">
        <f>+G39+G43</f>
        <v>23</v>
      </c>
      <c r="H38" s="63">
        <f>+H39+H43</f>
        <v>0</v>
      </c>
      <c r="I38" s="38"/>
      <c r="J38" s="38"/>
      <c r="K38" s="38"/>
      <c r="L38" s="38"/>
    </row>
    <row r="39" spans="1:12" ht="39.6" x14ac:dyDescent="0.25">
      <c r="A39" s="14">
        <v>27</v>
      </c>
      <c r="B39" s="1" t="s">
        <v>220</v>
      </c>
      <c r="C39" s="67" t="s">
        <v>336</v>
      </c>
      <c r="D39" s="61"/>
      <c r="E39" s="51">
        <f t="shared" si="0"/>
        <v>19.099999999999998</v>
      </c>
      <c r="F39" s="51">
        <f>+F40+F41+F42</f>
        <v>19.099999999999998</v>
      </c>
      <c r="G39" s="51">
        <f>+G40+G41+G42</f>
        <v>18.8</v>
      </c>
      <c r="H39" s="51">
        <f>+H40+H41+H42</f>
        <v>0</v>
      </c>
      <c r="I39" s="38"/>
      <c r="J39" s="38"/>
      <c r="K39" s="38"/>
      <c r="L39" s="38"/>
    </row>
    <row r="40" spans="1:12" ht="39.6" x14ac:dyDescent="0.25">
      <c r="A40" s="14">
        <v>28</v>
      </c>
      <c r="B40" s="1"/>
      <c r="C40" s="19" t="s">
        <v>1</v>
      </c>
      <c r="D40" s="61" t="s">
        <v>80</v>
      </c>
      <c r="E40" s="22">
        <f t="shared" si="0"/>
        <v>12.6</v>
      </c>
      <c r="F40" s="22">
        <v>12.6</v>
      </c>
      <c r="G40" s="22">
        <v>12.4</v>
      </c>
      <c r="H40" s="22"/>
      <c r="I40" s="38"/>
      <c r="J40" s="38"/>
      <c r="K40" s="38"/>
      <c r="L40" s="38"/>
    </row>
    <row r="41" spans="1:12" x14ac:dyDescent="0.25">
      <c r="A41" s="14">
        <v>29</v>
      </c>
      <c r="B41" s="1"/>
      <c r="C41" s="43" t="s">
        <v>2</v>
      </c>
      <c r="D41" s="76" t="s">
        <v>81</v>
      </c>
      <c r="E41" s="22">
        <f t="shared" si="0"/>
        <v>4.3</v>
      </c>
      <c r="F41" s="22">
        <v>4.3</v>
      </c>
      <c r="G41" s="22">
        <v>4.2</v>
      </c>
      <c r="H41" s="22"/>
      <c r="I41" s="38"/>
      <c r="J41" s="38"/>
      <c r="K41" s="38"/>
      <c r="L41" s="38"/>
    </row>
    <row r="42" spans="1:12" x14ac:dyDescent="0.25">
      <c r="A42" s="14">
        <v>30</v>
      </c>
      <c r="B42" s="1"/>
      <c r="C42" s="43" t="s">
        <v>137</v>
      </c>
      <c r="D42" s="61" t="s">
        <v>24</v>
      </c>
      <c r="E42" s="22">
        <f t="shared" si="0"/>
        <v>2.2000000000000002</v>
      </c>
      <c r="F42" s="22">
        <v>2.2000000000000002</v>
      </c>
      <c r="G42" s="22">
        <v>2.2000000000000002</v>
      </c>
      <c r="H42" s="22"/>
      <c r="I42" s="38"/>
      <c r="J42" s="38"/>
      <c r="K42" s="38"/>
      <c r="L42" s="38"/>
    </row>
    <row r="43" spans="1:12" ht="39.6" x14ac:dyDescent="0.25">
      <c r="A43" s="14">
        <v>31</v>
      </c>
      <c r="B43" s="1" t="s">
        <v>223</v>
      </c>
      <c r="C43" s="67" t="s">
        <v>337</v>
      </c>
      <c r="D43" s="61"/>
      <c r="E43" s="51">
        <f t="shared" si="0"/>
        <v>112.3</v>
      </c>
      <c r="F43" s="51">
        <f>+F44</f>
        <v>112.3</v>
      </c>
      <c r="G43" s="51">
        <f>+G44</f>
        <v>4.2</v>
      </c>
      <c r="H43" s="51"/>
      <c r="I43" s="38"/>
      <c r="J43" s="38"/>
      <c r="K43" s="38"/>
      <c r="L43" s="38"/>
    </row>
    <row r="44" spans="1:12" x14ac:dyDescent="0.25">
      <c r="A44" s="14">
        <v>32</v>
      </c>
      <c r="B44" s="1"/>
      <c r="C44" s="57" t="s">
        <v>3</v>
      </c>
      <c r="D44" s="61" t="s">
        <v>24</v>
      </c>
      <c r="E44" s="22">
        <f t="shared" si="0"/>
        <v>112.3</v>
      </c>
      <c r="F44" s="22">
        <v>112.3</v>
      </c>
      <c r="G44" s="22">
        <v>4.2</v>
      </c>
      <c r="H44" s="22"/>
      <c r="I44" s="38"/>
      <c r="J44" s="38"/>
      <c r="K44" s="38"/>
      <c r="L44" s="38"/>
    </row>
    <row r="45" spans="1:12" x14ac:dyDescent="0.25">
      <c r="A45" s="14">
        <v>33</v>
      </c>
      <c r="B45" s="13" t="s">
        <v>83</v>
      </c>
      <c r="C45" s="77" t="s">
        <v>84</v>
      </c>
      <c r="D45" s="21"/>
      <c r="E45" s="32">
        <f t="shared" si="0"/>
        <v>87.799999999999983</v>
      </c>
      <c r="F45" s="75">
        <f>+F46+F48</f>
        <v>87.799999999999983</v>
      </c>
      <c r="G45" s="75">
        <f>+G46+G48</f>
        <v>34.6</v>
      </c>
      <c r="H45" s="63">
        <f>+H46+H48</f>
        <v>0</v>
      </c>
      <c r="I45" s="38"/>
      <c r="J45" s="38"/>
      <c r="K45" s="38"/>
      <c r="L45" s="38"/>
    </row>
    <row r="46" spans="1:12" ht="26.4" x14ac:dyDescent="0.25">
      <c r="A46" s="14">
        <v>34</v>
      </c>
      <c r="B46" s="1" t="s">
        <v>341</v>
      </c>
      <c r="C46" s="67" t="s">
        <v>312</v>
      </c>
      <c r="D46" s="74"/>
      <c r="E46" s="22">
        <f t="shared" si="0"/>
        <v>52.8</v>
      </c>
      <c r="F46" s="22">
        <f>+F47</f>
        <v>52.8</v>
      </c>
      <c r="G46" s="22">
        <f>+G47</f>
        <v>0</v>
      </c>
      <c r="H46" s="22">
        <f>+H47</f>
        <v>0</v>
      </c>
      <c r="I46" s="38"/>
      <c r="J46" s="38"/>
      <c r="K46" s="38"/>
      <c r="L46" s="38"/>
    </row>
    <row r="47" spans="1:12" ht="26.4" x14ac:dyDescent="0.25">
      <c r="A47" s="14">
        <v>35</v>
      </c>
      <c r="B47" s="1"/>
      <c r="C47" s="18" t="s">
        <v>69</v>
      </c>
      <c r="D47" s="1" t="s">
        <v>86</v>
      </c>
      <c r="E47" s="22">
        <f t="shared" si="0"/>
        <v>52.8</v>
      </c>
      <c r="F47" s="22">
        <v>52.8</v>
      </c>
      <c r="G47" s="22"/>
      <c r="H47" s="22"/>
      <c r="I47" s="38"/>
      <c r="J47" s="38"/>
      <c r="K47" s="38"/>
      <c r="L47" s="38"/>
    </row>
    <row r="48" spans="1:12" ht="26.4" x14ac:dyDescent="0.25">
      <c r="A48" s="14">
        <v>36</v>
      </c>
      <c r="B48" s="1" t="s">
        <v>340</v>
      </c>
      <c r="C48" s="67" t="s">
        <v>307</v>
      </c>
      <c r="D48" s="74"/>
      <c r="E48" s="22">
        <f t="shared" si="0"/>
        <v>34.999999999999993</v>
      </c>
      <c r="F48" s="22">
        <f>SUM(F49:F58)</f>
        <v>34.999999999999993</v>
      </c>
      <c r="G48" s="22">
        <f>SUM(G49:G58)</f>
        <v>34.6</v>
      </c>
      <c r="H48" s="22">
        <f>SUM(H49:H58)</f>
        <v>0</v>
      </c>
      <c r="I48" s="38"/>
      <c r="J48" s="38"/>
      <c r="K48" s="38"/>
      <c r="L48" s="38"/>
    </row>
    <row r="49" spans="1:13" x14ac:dyDescent="0.25">
      <c r="A49" s="14">
        <v>37</v>
      </c>
      <c r="B49" s="1"/>
      <c r="C49" s="37" t="s">
        <v>60</v>
      </c>
      <c r="D49" s="1" t="s">
        <v>85</v>
      </c>
      <c r="E49" s="22">
        <f t="shared" si="0"/>
        <v>7.5</v>
      </c>
      <c r="F49" s="22">
        <v>7.5</v>
      </c>
      <c r="G49" s="22">
        <v>7.4</v>
      </c>
      <c r="H49" s="22"/>
      <c r="I49" s="38"/>
      <c r="J49" s="38"/>
      <c r="K49" s="38"/>
      <c r="L49" s="38"/>
    </row>
    <row r="50" spans="1:13" x14ac:dyDescent="0.25">
      <c r="A50" s="14">
        <v>38</v>
      </c>
      <c r="B50" s="1"/>
      <c r="C50" s="64" t="s">
        <v>65</v>
      </c>
      <c r="D50" s="1" t="s">
        <v>85</v>
      </c>
      <c r="E50" s="22">
        <f t="shared" si="0"/>
        <v>2.7</v>
      </c>
      <c r="F50" s="22">
        <v>2.7</v>
      </c>
      <c r="G50" s="22">
        <v>2.7</v>
      </c>
      <c r="H50" s="22"/>
      <c r="I50" s="38"/>
      <c r="J50" s="38"/>
      <c r="K50" s="38"/>
      <c r="L50" s="38"/>
    </row>
    <row r="51" spans="1:13" x14ac:dyDescent="0.25">
      <c r="A51" s="14">
        <v>39</v>
      </c>
      <c r="B51" s="1"/>
      <c r="C51" s="64" t="s">
        <v>66</v>
      </c>
      <c r="D51" s="1" t="s">
        <v>85</v>
      </c>
      <c r="E51" s="22">
        <f t="shared" si="0"/>
        <v>1.7</v>
      </c>
      <c r="F51" s="22">
        <v>1.7</v>
      </c>
      <c r="G51" s="22">
        <v>1.7</v>
      </c>
      <c r="H51" s="22"/>
      <c r="I51" s="38"/>
      <c r="J51" s="38"/>
      <c r="K51" s="38"/>
      <c r="L51" s="38"/>
    </row>
    <row r="52" spans="1:13" x14ac:dyDescent="0.25">
      <c r="A52" s="14">
        <v>40</v>
      </c>
      <c r="B52" s="1"/>
      <c r="C52" s="64" t="s">
        <v>61</v>
      </c>
      <c r="D52" s="1" t="s">
        <v>85</v>
      </c>
      <c r="E52" s="22">
        <f t="shared" si="0"/>
        <v>1.5</v>
      </c>
      <c r="F52" s="22">
        <v>1.5</v>
      </c>
      <c r="G52" s="22">
        <v>1.5</v>
      </c>
      <c r="H52" s="22"/>
      <c r="I52" s="38"/>
      <c r="J52" s="4"/>
      <c r="K52" s="4"/>
      <c r="L52" s="4"/>
    </row>
    <row r="53" spans="1:13" x14ac:dyDescent="0.25">
      <c r="A53" s="14">
        <v>41</v>
      </c>
      <c r="B53" s="1"/>
      <c r="C53" s="64" t="s">
        <v>67</v>
      </c>
      <c r="D53" s="1" t="s">
        <v>85</v>
      </c>
      <c r="E53" s="22">
        <f t="shared" si="0"/>
        <v>1.2</v>
      </c>
      <c r="F53" s="22">
        <v>1.2</v>
      </c>
      <c r="G53" s="22">
        <v>1.2</v>
      </c>
      <c r="H53" s="22"/>
      <c r="I53" s="38"/>
      <c r="J53" s="4"/>
      <c r="K53" s="4"/>
      <c r="L53" s="4"/>
    </row>
    <row r="54" spans="1:13" x14ac:dyDescent="0.25">
      <c r="A54" s="14">
        <v>42</v>
      </c>
      <c r="B54" s="1"/>
      <c r="C54" s="64" t="s">
        <v>68</v>
      </c>
      <c r="D54" s="1" t="s">
        <v>85</v>
      </c>
      <c r="E54" s="22">
        <f t="shared" si="0"/>
        <v>1</v>
      </c>
      <c r="F54" s="22">
        <v>1</v>
      </c>
      <c r="G54" s="22">
        <v>1</v>
      </c>
      <c r="H54" s="22"/>
      <c r="I54" s="38"/>
      <c r="J54" s="4"/>
      <c r="K54" s="4"/>
      <c r="L54" s="4"/>
    </row>
    <row r="55" spans="1:13" ht="26.4" x14ac:dyDescent="0.25">
      <c r="A55" s="14">
        <v>43</v>
      </c>
      <c r="B55" s="1"/>
      <c r="C55" s="18" t="s">
        <v>69</v>
      </c>
      <c r="D55" s="1" t="s">
        <v>86</v>
      </c>
      <c r="E55" s="22">
        <f t="shared" si="0"/>
        <v>14</v>
      </c>
      <c r="F55" s="22">
        <v>14</v>
      </c>
      <c r="G55" s="22">
        <v>13.8</v>
      </c>
      <c r="H55" s="22"/>
      <c r="I55" s="38"/>
      <c r="J55" s="4"/>
      <c r="K55" s="4"/>
      <c r="L55" s="4"/>
    </row>
    <row r="56" spans="1:13" x14ac:dyDescent="0.25">
      <c r="A56" s="14">
        <v>44</v>
      </c>
      <c r="B56" s="1"/>
      <c r="C56" s="64" t="s">
        <v>59</v>
      </c>
      <c r="D56" s="1" t="s">
        <v>87</v>
      </c>
      <c r="E56" s="22">
        <f t="shared" si="0"/>
        <v>5</v>
      </c>
      <c r="F56" s="22">
        <v>5</v>
      </c>
      <c r="G56" s="22">
        <v>4.9000000000000004</v>
      </c>
      <c r="H56" s="22"/>
      <c r="I56" s="38"/>
      <c r="J56" s="4"/>
      <c r="K56" s="4"/>
      <c r="L56" s="4"/>
    </row>
    <row r="57" spans="1:13" ht="26.4" x14ac:dyDescent="0.25">
      <c r="A57" s="14">
        <v>45</v>
      </c>
      <c r="B57" s="1"/>
      <c r="C57" s="18" t="s">
        <v>6</v>
      </c>
      <c r="D57" s="1" t="s">
        <v>87</v>
      </c>
      <c r="E57" s="22">
        <f t="shared" si="0"/>
        <v>0.1</v>
      </c>
      <c r="F57" s="22">
        <v>0.1</v>
      </c>
      <c r="G57" s="22">
        <v>0.1</v>
      </c>
      <c r="H57" s="22"/>
      <c r="I57" s="38"/>
      <c r="J57" s="4"/>
      <c r="K57" s="4"/>
      <c r="L57" s="4"/>
    </row>
    <row r="58" spans="1:13" x14ac:dyDescent="0.25">
      <c r="A58" s="14">
        <v>46</v>
      </c>
      <c r="B58" s="1"/>
      <c r="C58" s="31" t="s">
        <v>63</v>
      </c>
      <c r="D58" s="1" t="s">
        <v>76</v>
      </c>
      <c r="E58" s="22">
        <f t="shared" si="0"/>
        <v>0.3</v>
      </c>
      <c r="F58" s="22">
        <v>0.3</v>
      </c>
      <c r="G58" s="22">
        <v>0.3</v>
      </c>
      <c r="H58" s="22"/>
      <c r="I58" s="38"/>
      <c r="J58" s="4"/>
      <c r="K58" s="4"/>
      <c r="L58" s="4"/>
    </row>
    <row r="59" spans="1:13" ht="26.4" x14ac:dyDescent="0.25">
      <c r="A59" s="14">
        <v>47</v>
      </c>
      <c r="B59" s="13" t="s">
        <v>88</v>
      </c>
      <c r="C59" s="126" t="s">
        <v>89</v>
      </c>
      <c r="D59" s="1"/>
      <c r="E59" s="63">
        <f>+F59+H59</f>
        <v>1948.3</v>
      </c>
      <c r="F59" s="63">
        <f t="shared" ref="F59:H60" si="1">+F60</f>
        <v>725.2</v>
      </c>
      <c r="G59" s="63">
        <f t="shared" si="1"/>
        <v>0</v>
      </c>
      <c r="H59" s="63">
        <f t="shared" si="1"/>
        <v>1223.0999999999999</v>
      </c>
      <c r="I59" s="38"/>
      <c r="J59" s="4"/>
      <c r="K59" s="4"/>
      <c r="L59" s="4"/>
    </row>
    <row r="60" spans="1:13" ht="26.4" x14ac:dyDescent="0.25">
      <c r="A60" s="14">
        <v>48</v>
      </c>
      <c r="B60" s="1" t="s">
        <v>349</v>
      </c>
      <c r="C60" s="46" t="s">
        <v>347</v>
      </c>
      <c r="D60" s="1"/>
      <c r="E60" s="51">
        <f>+F60+H60</f>
        <v>1948.3</v>
      </c>
      <c r="F60" s="51">
        <f t="shared" si="1"/>
        <v>725.2</v>
      </c>
      <c r="G60" s="51">
        <f t="shared" si="1"/>
        <v>0</v>
      </c>
      <c r="H60" s="51">
        <f t="shared" si="1"/>
        <v>1223.0999999999999</v>
      </c>
      <c r="I60" s="38"/>
      <c r="J60" s="4"/>
      <c r="K60" s="4"/>
      <c r="L60" s="4"/>
    </row>
    <row r="61" spans="1:13" x14ac:dyDescent="0.25">
      <c r="A61" s="14">
        <v>49</v>
      </c>
      <c r="B61" s="13"/>
      <c r="C61" s="18" t="s">
        <v>3</v>
      </c>
      <c r="D61" s="1" t="s">
        <v>111</v>
      </c>
      <c r="E61" s="22">
        <f>+F61+H61</f>
        <v>1948.3</v>
      </c>
      <c r="F61" s="22">
        <v>725.2</v>
      </c>
      <c r="G61" s="22"/>
      <c r="H61" s="22">
        <v>1223.0999999999999</v>
      </c>
      <c r="I61" s="38"/>
      <c r="J61" s="4"/>
      <c r="K61" s="4"/>
      <c r="L61" s="4"/>
      <c r="M61" s="44"/>
    </row>
    <row r="62" spans="1:13" x14ac:dyDescent="0.25">
      <c r="A62" s="14">
        <v>50</v>
      </c>
      <c r="B62" s="13" t="s">
        <v>90</v>
      </c>
      <c r="C62" s="20" t="s">
        <v>91</v>
      </c>
      <c r="D62" s="1"/>
      <c r="E62" s="63">
        <f t="shared" si="0"/>
        <v>31</v>
      </c>
      <c r="F62" s="63">
        <f t="shared" ref="F62:H63" si="2">+F63</f>
        <v>31</v>
      </c>
      <c r="G62" s="63">
        <f t="shared" si="2"/>
        <v>0</v>
      </c>
      <c r="H62" s="63">
        <f t="shared" si="2"/>
        <v>0</v>
      </c>
      <c r="I62" s="38"/>
      <c r="J62" s="4"/>
      <c r="K62" s="4"/>
      <c r="L62" s="4"/>
    </row>
    <row r="63" spans="1:13" ht="26.4" x14ac:dyDescent="0.25">
      <c r="A63" s="14">
        <v>51</v>
      </c>
      <c r="B63" s="1" t="s">
        <v>350</v>
      </c>
      <c r="C63" s="122" t="s">
        <v>338</v>
      </c>
      <c r="D63" s="1"/>
      <c r="E63" s="51">
        <f t="shared" si="0"/>
        <v>31</v>
      </c>
      <c r="F63" s="51">
        <f t="shared" si="2"/>
        <v>31</v>
      </c>
      <c r="G63" s="51">
        <f t="shared" si="2"/>
        <v>0</v>
      </c>
      <c r="H63" s="51"/>
      <c r="I63" s="38"/>
      <c r="J63" s="4"/>
      <c r="K63" s="4"/>
      <c r="L63" s="4"/>
    </row>
    <row r="64" spans="1:13" x14ac:dyDescent="0.25">
      <c r="A64" s="14">
        <v>52</v>
      </c>
      <c r="B64" s="1"/>
      <c r="C64" s="57" t="s">
        <v>3</v>
      </c>
      <c r="D64" s="1" t="s">
        <v>121</v>
      </c>
      <c r="E64" s="22">
        <f t="shared" si="0"/>
        <v>31</v>
      </c>
      <c r="F64" s="22">
        <v>31</v>
      </c>
      <c r="G64" s="22"/>
      <c r="H64" s="22"/>
      <c r="I64" s="38"/>
      <c r="J64" s="4"/>
      <c r="K64" s="4"/>
      <c r="L64" s="4"/>
    </row>
    <row r="65" spans="1:12" x14ac:dyDescent="0.25">
      <c r="A65" s="14">
        <v>53</v>
      </c>
      <c r="B65" s="13" t="s">
        <v>26</v>
      </c>
      <c r="C65" s="20" t="s">
        <v>27</v>
      </c>
      <c r="D65" s="1"/>
      <c r="E65" s="63">
        <f t="shared" si="0"/>
        <v>89.3</v>
      </c>
      <c r="F65" s="63">
        <f>+F66</f>
        <v>89.3</v>
      </c>
      <c r="G65" s="63">
        <f>+G66</f>
        <v>0</v>
      </c>
      <c r="H65" s="63">
        <f>+H66</f>
        <v>0</v>
      </c>
      <c r="I65" s="38"/>
      <c r="J65" s="4"/>
      <c r="K65" s="4"/>
      <c r="L65" s="4"/>
    </row>
    <row r="66" spans="1:12" ht="66" x14ac:dyDescent="0.25">
      <c r="A66" s="14">
        <v>54</v>
      </c>
      <c r="B66" s="1" t="s">
        <v>49</v>
      </c>
      <c r="C66" s="123" t="s">
        <v>339</v>
      </c>
      <c r="D66" s="74"/>
      <c r="E66" s="51">
        <f t="shared" si="0"/>
        <v>89.3</v>
      </c>
      <c r="F66" s="51">
        <f>+F67</f>
        <v>89.3</v>
      </c>
      <c r="G66" s="51">
        <f>+G67</f>
        <v>0</v>
      </c>
      <c r="H66" s="51"/>
      <c r="I66" s="38"/>
    </row>
    <row r="67" spans="1:12" x14ac:dyDescent="0.25">
      <c r="A67" s="14">
        <v>55</v>
      </c>
      <c r="B67" s="1"/>
      <c r="C67" s="65" t="s">
        <v>3</v>
      </c>
      <c r="D67" s="74" t="s">
        <v>116</v>
      </c>
      <c r="E67" s="22">
        <f t="shared" si="0"/>
        <v>89.3</v>
      </c>
      <c r="F67" s="22">
        <v>89.3</v>
      </c>
      <c r="G67" s="22"/>
      <c r="H67" s="22"/>
      <c r="I67" s="38"/>
    </row>
    <row r="68" spans="1:12" x14ac:dyDescent="0.25">
      <c r="A68" s="14">
        <v>56</v>
      </c>
      <c r="B68" s="13"/>
      <c r="C68" s="34" t="s">
        <v>21</v>
      </c>
      <c r="D68" s="1"/>
      <c r="E68" s="32">
        <f t="shared" si="0"/>
        <v>2583.3000000000002</v>
      </c>
      <c r="F68" s="32">
        <f>+F12+F45+F38+F59+F62+F65</f>
        <v>1360.2</v>
      </c>
      <c r="G68" s="32">
        <f>+G12+G45+G38+G59+G62+G65</f>
        <v>86.4</v>
      </c>
      <c r="H68" s="32">
        <f>+H12+H45+H38+H59+H62+H65</f>
        <v>1223.0999999999999</v>
      </c>
      <c r="I68" s="38"/>
      <c r="J68" s="38"/>
      <c r="K68" s="38"/>
      <c r="L68" s="38"/>
    </row>
    <row r="69" spans="1:12" x14ac:dyDescent="0.25">
      <c r="C69" s="26" t="s">
        <v>109</v>
      </c>
      <c r="D69" s="8"/>
      <c r="E69" s="25"/>
      <c r="F69" s="25"/>
      <c r="G69" s="25"/>
      <c r="H69" s="25"/>
    </row>
    <row r="70" spans="1:12" x14ac:dyDescent="0.25">
      <c r="C70" s="78"/>
      <c r="E70" s="79"/>
      <c r="F70" s="25"/>
      <c r="G70" s="25"/>
      <c r="H70" s="25"/>
    </row>
    <row r="71" spans="1:12" x14ac:dyDescent="0.25">
      <c r="C71" s="78"/>
      <c r="D71" s="2"/>
      <c r="E71" s="81"/>
      <c r="F71" s="25"/>
      <c r="H71" s="25"/>
    </row>
    <row r="72" spans="1:12" x14ac:dyDescent="0.25">
      <c r="C72" s="78"/>
      <c r="D72" s="2"/>
      <c r="E72" s="81"/>
      <c r="F72" s="25"/>
      <c r="G72" s="25"/>
      <c r="H72" s="25"/>
    </row>
    <row r="73" spans="1:12" x14ac:dyDescent="0.25">
      <c r="C73" s="78"/>
      <c r="D73" s="2"/>
      <c r="E73" s="79"/>
    </row>
    <row r="74" spans="1:12" x14ac:dyDescent="0.25">
      <c r="C74" s="80"/>
      <c r="D74" s="2"/>
      <c r="E74" s="81"/>
    </row>
    <row r="75" spans="1:12" x14ac:dyDescent="0.25">
      <c r="D75" s="6"/>
    </row>
  </sheetData>
  <mergeCells count="12">
    <mergeCell ref="C1:H1"/>
    <mergeCell ref="C2:H2"/>
    <mergeCell ref="F8:G8"/>
    <mergeCell ref="E3:H3"/>
    <mergeCell ref="A5:H5"/>
    <mergeCell ref="A8:A10"/>
    <mergeCell ref="B8:B10"/>
    <mergeCell ref="C8:C10"/>
    <mergeCell ref="D8:D10"/>
    <mergeCell ref="E8:E10"/>
    <mergeCell ref="F9:G9"/>
    <mergeCell ref="H9:H10"/>
  </mergeCells>
  <phoneticPr fontId="5" type="noConversion"/>
  <pageMargins left="0.51181102362204722" right="0" top="0.39370078740157483" bottom="0.19685039370078741" header="0.31496062992125984" footer="0.31496062992125984"/>
  <pageSetup paperSize="9" fitToHeight="4" orientation="portrait" blackAndWhite="1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6</vt:i4>
      </vt:variant>
    </vt:vector>
  </HeadingPairs>
  <TitlesOfParts>
    <vt:vector size="9" baseType="lpstr">
      <vt:lpstr>1 pr</vt:lpstr>
      <vt:lpstr>8 pr</vt:lpstr>
      <vt:lpstr>10 pr</vt:lpstr>
      <vt:lpstr>'1 pr'!Print_Area</vt:lpstr>
      <vt:lpstr>'10 pr'!Print_Area</vt:lpstr>
      <vt:lpstr>'8 pr'!Print_Area</vt:lpstr>
      <vt:lpstr>'1 pr'!Print_Titles</vt:lpstr>
      <vt:lpstr>'10 pr'!Print_Titles</vt:lpstr>
      <vt:lpstr>'8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2021-02-18T12:42:21Z</cp:lastPrinted>
  <dcterms:created xsi:type="dcterms:W3CDTF">1996-10-14T23:33:28Z</dcterms:created>
  <dcterms:modified xsi:type="dcterms:W3CDTF">2021-03-29T06:34:03Z</dcterms:modified>
</cp:coreProperties>
</file>